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. министерства" sheetId="1" r:id="rId1"/>
  </sheets>
  <definedNames>
    <definedName name="_xlnm._FilterDatabase" localSheetId="0" hidden="1">'Пост. министерства'!$A$4:$Q$117</definedName>
    <definedName name="_xlnm.Print_Titles" localSheetId="0">'Пост. министерства'!$3:$3</definedName>
    <definedName name="_xlnm.Print_Area" localSheetId="0">'Пост. министерства'!$A$2:$Q$117</definedName>
  </definedNames>
  <calcPr fullCalcOnLoad="1"/>
</workbook>
</file>

<file path=xl/sharedStrings.xml><?xml version="1.0" encoding="utf-8"?>
<sst xmlns="http://schemas.openxmlformats.org/spreadsheetml/2006/main" count="466" uniqueCount="307">
  <si>
    <t>Наименование                       предприятия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</si>
  <si>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</si>
  <si>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</si>
  <si>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</si>
  <si>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</si>
  <si>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</si>
  <si>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</si>
  <si>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</si>
  <si>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</si>
  <si>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</si>
  <si>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</si>
  <si>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</si>
  <si>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</si>
  <si>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</si>
  <si>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</si>
  <si>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</si>
  <si>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</si>
  <si>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</si>
  <si>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</si>
  <si>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</si>
  <si>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</si>
  <si>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</si>
  <si>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ОАО "Тепличный"</t>
  </si>
  <si>
    <t>ОАО "Калужский мясокомбинат"</t>
  </si>
  <si>
    <t>ОАО "Калугатехремонт"</t>
  </si>
  <si>
    <t>ОАО "Калужский завод автомобильного электрооборудования"</t>
  </si>
  <si>
    <t>ОАО "Калужский турбинный завод"</t>
  </si>
  <si>
    <t>руб./Гкал</t>
  </si>
  <si>
    <t>Номер п/п</t>
  </si>
  <si>
    <t>ЗАО "Калужский завод строительных материалов"</t>
  </si>
  <si>
    <t>II.</t>
  </si>
  <si>
    <t>III.</t>
  </si>
  <si>
    <t>Водоотведение</t>
  </si>
  <si>
    <t>I.</t>
  </si>
  <si>
    <t>Номер, дата постановле-     ния</t>
  </si>
  <si>
    <t>ЗАО "Азаровский завод стеновых материалов"</t>
  </si>
  <si>
    <r>
      <t xml:space="preserve">ООО «Калужский областной водоканал» </t>
    </r>
    <r>
      <rPr>
        <sz val="12"/>
        <rFont val="Times New Roman"/>
        <family val="1"/>
      </rPr>
      <t xml:space="preserve"> </t>
    </r>
  </si>
  <si>
    <t xml:space="preserve">ООО «Калужский областной водоканал»  </t>
  </si>
  <si>
    <t>IV.</t>
  </si>
  <si>
    <t>Группа потребителей "Население"</t>
  </si>
  <si>
    <t xml:space="preserve">Газоснабжение </t>
  </si>
  <si>
    <t>Розничная цена на газ, реализуемый населению</t>
  </si>
  <si>
    <t>V.</t>
  </si>
  <si>
    <t>№ 371-эк от 22.11.2011</t>
  </si>
  <si>
    <t>№ 429-эк от 01.12.2011</t>
  </si>
  <si>
    <t>№ 509-эк от 13.12.2011</t>
  </si>
  <si>
    <t>№ 502-эк от 09.12.2011</t>
  </si>
  <si>
    <t>№ 522-эк от 13.12.2011</t>
  </si>
  <si>
    <t>№ 385-эк от 22.11.2011</t>
  </si>
  <si>
    <t>ООО "Аркада-Синтез"</t>
  </si>
  <si>
    <t>№ 561-эк от 20.12.2011</t>
  </si>
  <si>
    <t>№ 574-эк от 22.12.2011</t>
  </si>
  <si>
    <t>№ 365-эк от 22.11.2011</t>
  </si>
  <si>
    <t>№ 391-эк от 22.11.2011</t>
  </si>
  <si>
    <t>№ 498-эк от 09.12.2011</t>
  </si>
  <si>
    <t>№ 451-эк от 01.12.2011</t>
  </si>
  <si>
    <t>№ 511-эк от 13.12.2011</t>
  </si>
  <si>
    <t>№ 496-эк от 09.12.2011</t>
  </si>
  <si>
    <t>№ 361-эк от 22.11.2011</t>
  </si>
  <si>
    <t>№ 387-эк от 22.11.2011</t>
  </si>
  <si>
    <t>№ 381-эк от 22.11.2011</t>
  </si>
  <si>
    <t>№ 438-эк от 01.12.2011</t>
  </si>
  <si>
    <t>№ 425-эк от 01.12.2011</t>
  </si>
  <si>
    <t>№ 440-эк от 01.12.2011</t>
  </si>
  <si>
    <t>№ 519-эк от 13.12.2011</t>
  </si>
  <si>
    <t>№ 529-эк от 13.12.2011</t>
  </si>
  <si>
    <t>№ 434-эк от 01.12.2011</t>
  </si>
  <si>
    <t>№ 454-эк от 01.12.2011</t>
  </si>
  <si>
    <t>23.</t>
  </si>
  <si>
    <t>№ 401-эк от 25.11.2011</t>
  </si>
  <si>
    <t>№ 355-эк от 22.11.2011</t>
  </si>
  <si>
    <t>№ 403-эк от 25.11.2011</t>
  </si>
  <si>
    <t xml:space="preserve">ОАО "Калужский завод путевых машин и гидроприводов"            </t>
  </si>
  <si>
    <t>ОАО "Калужский завод "Ремпутьмаш"</t>
  </si>
  <si>
    <r>
      <t xml:space="preserve">ГП КО "Калугаоблводоканал" </t>
    </r>
    <r>
      <rPr>
        <sz val="12"/>
        <rFont val="Times New Roman"/>
        <family val="1"/>
      </rPr>
      <t xml:space="preserve"> </t>
    </r>
  </si>
  <si>
    <t>№ 196-эк от 28.10.2011</t>
  </si>
  <si>
    <t>№ 14-эк от 17.01.2012</t>
  </si>
  <si>
    <t>№ 560-эк от 20.12.2011</t>
  </si>
  <si>
    <t>№ 404-эк от 25.11.2011</t>
  </si>
  <si>
    <t>№ 563-эк от 20.12.2011</t>
  </si>
  <si>
    <t>№ 159-эк от 09.09.2011</t>
  </si>
  <si>
    <t>руб./куб. м              (c НДС)</t>
  </si>
  <si>
    <t xml:space="preserve">Электроснабжение </t>
  </si>
  <si>
    <t xml:space="preserve">руб./куб. м              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</si>
  <si>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</si>
  <si>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</si>
  <si>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</si>
  <si>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№ 8-эк от 17.01.2012 (в редакции от 16.02.2012 № 56-эк)</t>
  </si>
  <si>
    <t>№ 448-эк от 01.12.2011 (в редакции от 05.06.2012 № 121-эк)</t>
  </si>
  <si>
    <t xml:space="preserve">Горячая вода </t>
  </si>
  <si>
    <t xml:space="preserve">Тепловая энергия </t>
  </si>
  <si>
    <t>Холодная вода</t>
  </si>
  <si>
    <t>VI.</t>
  </si>
  <si>
    <t>№ 159-эк от 19.11.2010 (до 31.08.2012), 136-эк от 31.07.2012 (с 01.09.2012)</t>
  </si>
  <si>
    <t>Тариф с 01.01.2013 по 30.06.2013</t>
  </si>
  <si>
    <t>Тариф с 01.07.2013 по 31.12.2013</t>
  </si>
  <si>
    <t>№ 269-эк от 20.11.2012</t>
  </si>
  <si>
    <t>№ 319-эк от 27.11.2012</t>
  </si>
  <si>
    <t>№ 274-эк от 20.11.2012</t>
  </si>
  <si>
    <t>№ 335-эк от 27.11.2012</t>
  </si>
  <si>
    <t>№ 275-эк от 20.11.2012</t>
  </si>
  <si>
    <t>№ 336-эк от 27.11.2012</t>
  </si>
  <si>
    <t>№ 280-эк от 20.11.2012</t>
  </si>
  <si>
    <t>№ 340-эк от 27.11.2012</t>
  </si>
  <si>
    <t>№ 281-эк от 20.11.2012</t>
  </si>
  <si>
    <t>№ 385-эк от 04.12.12</t>
  </si>
  <si>
    <t>№ 283-эк от 20.11.2012</t>
  </si>
  <si>
    <t>№ 441-эк от 14.12.2012</t>
  </si>
  <si>
    <t>№ 380-эк от 04.12.12</t>
  </si>
  <si>
    <t>№ 389-эк от 04.12.12</t>
  </si>
  <si>
    <t>№ 284-эк от 20.11.2012</t>
  </si>
  <si>
    <t>№ 322-эк от 27.11.2012</t>
  </si>
  <si>
    <t>№ 396-эк от 11.12.2012</t>
  </si>
  <si>
    <t>№ 457-эк от 18.12.2012</t>
  </si>
  <si>
    <t>№ 360-эк от 30.11.2012</t>
  </si>
  <si>
    <t>№ 408-эк от 11.12.2012</t>
  </si>
  <si>
    <t>№ 366-эк от 30.11.2012</t>
  </si>
  <si>
    <t>№ 363-эк от 30.11.2012</t>
  </si>
  <si>
    <t>№ 373-эк от 30.11.2012</t>
  </si>
  <si>
    <t>№ 372-эк от 30.11.2012</t>
  </si>
  <si>
    <t>№ 369-эк от 30.11.2012</t>
  </si>
  <si>
    <t>№ 371-эк от 30.11.2012</t>
  </si>
  <si>
    <t>№ 523-эк от 27.12.2012</t>
  </si>
  <si>
    <t>№ 517-эк от 27.12.2012</t>
  </si>
  <si>
    <t>№ 384-эк от 04.12.12</t>
  </si>
  <si>
    <t>№ 458-эк от 18.12.12</t>
  </si>
  <si>
    <t>№ 513-эк от 27.12.2012</t>
  </si>
  <si>
    <t>%  роста</t>
  </si>
  <si>
    <t>24.</t>
  </si>
  <si>
    <t>ООО "Дом"</t>
  </si>
  <si>
    <t>№ 468-эк от 18.12.2012</t>
  </si>
  <si>
    <t>№ 489-эк от 24.12.2012</t>
  </si>
  <si>
    <t>Тариф с 01.01.2014 по 30.06.2014</t>
  </si>
  <si>
    <t>Тариф с 01.07.2014 по 31.12.2014</t>
  </si>
  <si>
    <t>25.</t>
  </si>
  <si>
    <t xml:space="preserve">ОАО  "КАЛУЖСКИЙ ЗАВОД ТРАНСПОРТНОГО МАШИНОСТРОЕНИЯ"
</t>
  </si>
  <si>
    <t>03.12. 2013 г. N 265-эк</t>
  </si>
  <si>
    <t xml:space="preserve"> от 20.11.2012 N 264-эк</t>
  </si>
  <si>
    <t xml:space="preserve">ОАО "КАЛУЖСКИЙ ДВИГАТЕЛЬ" 
</t>
  </si>
  <si>
    <t xml:space="preserve">от 3 декабря 2013 г. N 260-эк
</t>
  </si>
  <si>
    <t xml:space="preserve">ОАО "КОМПАНИЯ ТЕХНОСТРОЙ"
</t>
  </si>
  <si>
    <t xml:space="preserve">от 3 декабря 2013 г. N 276-эк
</t>
  </si>
  <si>
    <t xml:space="preserve">от 27.11.2012 N 352-эк 
</t>
  </si>
  <si>
    <t>от 3 декабря 2013 г. N 281-эк</t>
  </si>
  <si>
    <t xml:space="preserve">ООО "Калужское предприятие  "Сигнал" </t>
  </si>
  <si>
    <t>ОАО "КАЛУЖСКАЯ ОБУВНАЯ ФАБРИКА "КАЛИТА"</t>
  </si>
  <si>
    <t>от 3 декабря 2013 г. N 261-эк</t>
  </si>
  <si>
    <t xml:space="preserve">ОАО "КАЛУГАПРИБОР"
</t>
  </si>
  <si>
    <t xml:space="preserve">от 3 декабря 2013 г. N 262-эк
</t>
  </si>
  <si>
    <t>ОАО "Калужский научно-исследовательский институт телемеханических устройств"
ФГУП "КНИИТМУ"</t>
  </si>
  <si>
    <t>от 3 декабря 2013 г. N 283-эк</t>
  </si>
  <si>
    <t>от 3 декабря 2013 г. N 266-эк</t>
  </si>
  <si>
    <t>Негосударственное образовательное учреждение среднего профессионального образования "Калужский кооперативный техникум"</t>
  </si>
  <si>
    <t>от 9 декабря 2013 г. N 356-эк</t>
  </si>
  <si>
    <t>ОАО "Калужский электромеханический завод"</t>
  </si>
  <si>
    <t>от 3 декабря 2013 г. N 299-эк</t>
  </si>
  <si>
    <t>от 3 декабря 2013 г. N 304-эк</t>
  </si>
  <si>
    <t>от 13 декабря 2013 г. N 361-эк</t>
  </si>
  <si>
    <t>от 3 декабря 2013 г. N 286-эк</t>
  </si>
  <si>
    <t>ОАО "Калужский завод телеграфной аппаратуры"</t>
  </si>
  <si>
    <t>от 3 декабря 2013 г. N 302-эк</t>
  </si>
  <si>
    <t xml:space="preserve">ФГУП  "Научно-технический центр "Базис" Федеральной службы безопасности Российской Федерации" </t>
  </si>
  <si>
    <t>от 3 декабря 2013 г. N 255-эк</t>
  </si>
  <si>
    <t>ОАО "КВАДРА- Генерирующая компания" (производственное подразделение "Калужская ТЭЦ" филиала ОАО "Квадра"-"Центральная генерация")</t>
  </si>
  <si>
    <t>от 9 декабря 2013 г. N 352-эк</t>
  </si>
  <si>
    <t>от 3 декабря 2013 г. N 285-эк</t>
  </si>
  <si>
    <t>от 3 декабря 2013 г. N 264-эк</t>
  </si>
  <si>
    <t>от 9 декабря 2013 г. N 350-эк</t>
  </si>
  <si>
    <t>от 3 декабря 2013 г. N 303-эк</t>
  </si>
  <si>
    <t>от 3 декабря 2013 г. N 254-эк</t>
  </si>
  <si>
    <t>от 9 декабря 2013 г. N 349-эк</t>
  </si>
  <si>
    <t>№ 519-эк от 27.12.2013</t>
  </si>
  <si>
    <t>от 18 декабря 2013 г. N 385-эк</t>
  </si>
  <si>
    <t>Покупная тепловая энергия от ОАО "Калужский завод автомобильного электрооборудования"</t>
  </si>
  <si>
    <t xml:space="preserve">Покупная тепловая энергия от ОАО "Калужский завод "Ремпутьмаш" </t>
  </si>
  <si>
    <t xml:space="preserve">Покупная тепловая энергия от ОАО "Калугатехремонт" </t>
  </si>
  <si>
    <t xml:space="preserve">Покупная тепловая энергия от ФГУП "НТЦ "Базис" ФСБ России" </t>
  </si>
  <si>
    <t xml:space="preserve">Покупная тепловая энергия от ОАО "Калужский электромеханический завод" </t>
  </si>
  <si>
    <t xml:space="preserve">Покупная тепловая энергия от ОАО "Калужский  завод телеграфной аппаратуры" </t>
  </si>
  <si>
    <t xml:space="preserve">Покупная тепловая энергия от ОАО "Калужский  турбинный завод" </t>
  </si>
  <si>
    <t xml:space="preserve">Покупная тепловая энергия от ОАО "РЖД" Калужский участок №1 </t>
  </si>
  <si>
    <t xml:space="preserve">Покупная тепловая энергия от ОАО "Калужский завод путевых машин и гидроприводов", через  сети ОАО "Восход" </t>
  </si>
  <si>
    <t>Покупная тепловая энергия от ОАО "Калужский завод путевых машин и гидроприводов", через  сети ОАО "Восход" и МУП "Калугатеплосеть"</t>
  </si>
  <si>
    <t>Производство и передача тепловой энергии по собственным сетям</t>
  </si>
  <si>
    <t>Передача тепловой энергии</t>
  </si>
  <si>
    <t>МУП "Калугатеплосеть" в том числе:</t>
  </si>
  <si>
    <t>Производство и передача по собственным сетям</t>
  </si>
  <si>
    <t>№ 334-эк от 27.11.2013</t>
  </si>
  <si>
    <t>ОАО"НПП Калужский приборостроительный завод"Тайфун" в том числе:</t>
  </si>
  <si>
    <t>Производство и передача по собственным сетям и с использованием тепловых сетей МУП "Калугатеплосеть"</t>
  </si>
  <si>
    <t xml:space="preserve">от 18 декабря 2013 г. N 405-эк
</t>
  </si>
  <si>
    <t>передача горячей воды</t>
  </si>
  <si>
    <t>ОАО "Калужская сбытовая компания"</t>
  </si>
  <si>
    <t xml:space="preserve">от 18 декабря 2013 г. N 422-эк
</t>
  </si>
  <si>
    <t xml:space="preserve">Покупная тепловая энергия от филиала ОАО "Квадра" - Центральная генерация"  ПО "Калужская ТЭЦ"  </t>
  </si>
  <si>
    <t>18.</t>
  </si>
  <si>
    <t>26.</t>
  </si>
  <si>
    <t>27.</t>
  </si>
  <si>
    <t>28.</t>
  </si>
  <si>
    <t>ОАО "Ремонтно-эксплуатационное управление"</t>
  </si>
  <si>
    <t xml:space="preserve">от 20 декабря 2013 г. N 439-эк
</t>
  </si>
  <si>
    <t>ОАО "Восход"-Калужский радиоламповый завод (передача тепловой энергии)</t>
  </si>
  <si>
    <t xml:space="preserve">от 18 декабря 2013 г. N 428-эк
</t>
  </si>
  <si>
    <t>ОАО"НПП Калужский приборостроительный завод"Тайфун", в том числе:</t>
  </si>
  <si>
    <t xml:space="preserve">от 18 декабря 2013 г. N 407-эк
</t>
  </si>
  <si>
    <t xml:space="preserve">от 20 декабря 2013 г. N 474-эк
</t>
  </si>
  <si>
    <t>№ 458-эк от 18.12.13</t>
  </si>
  <si>
    <t xml:space="preserve">ОАО "Российские железные дороги" ( Московской дирекции по тепловодоснабжению- филиала ОАО "РЖД"), Московско-Смоленский участок </t>
  </si>
  <si>
    <t xml:space="preserve">от 20 декабря 2013 г. N 472-эк
</t>
  </si>
  <si>
    <t>МУП "Калугатеплосеть", в том числе:</t>
  </si>
  <si>
    <t xml:space="preserve">от 18 декабря 2013 г. N 385-эк
</t>
  </si>
  <si>
    <t>от 09 декабря 2013 г. N 355-эк</t>
  </si>
  <si>
    <t xml:space="preserve">от 18 декабря 2013 г. N 396-эк
</t>
  </si>
  <si>
    <t xml:space="preserve">от 18 декабря 2013 г. N 408-эк
</t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</si>
  <si>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</si>
  <si>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 xml:space="preserve">от 18 декабря 2013 г. N 409-эк
</t>
  </si>
  <si>
    <t xml:space="preserve">от 30 ноября 2012 г. N 367-эк
</t>
  </si>
  <si>
    <t xml:space="preserve">от 20 декабря 2013 г. N 473-эк
</t>
  </si>
  <si>
    <t>№531-эк  от 28.12.2012</t>
  </si>
  <si>
    <t xml:space="preserve">от 20 декабря 2013 г. N 478-эк
</t>
  </si>
  <si>
    <t>ООО "Строительная корпорация "Монолит"</t>
  </si>
  <si>
    <t>№490-эк от 24.12.2012</t>
  </si>
  <si>
    <t xml:space="preserve">от 20 декабря 2013 г. N 470-эк
</t>
  </si>
  <si>
    <t>ООО "КалугаЭнергоИнвест"</t>
  </si>
  <si>
    <t xml:space="preserve">от 20 декабря 2013 г. N 477-эк
</t>
  </si>
  <si>
    <t>№462-эк от 18.12.2012</t>
  </si>
  <si>
    <t xml:space="preserve">ОАО "Российские железные дороги" (Брянский региональный участок Московской дирекции по тепловодоснабжению Центральной дирекции по тепловодоснабжению - филиал ОАО "РЖД")
</t>
  </si>
  <si>
    <t>Калужский участок № 1 (кроме поселка Железнодорожного)</t>
  </si>
  <si>
    <t xml:space="preserve">Калужский участок N 2 (поселок Железнодорожный)   </t>
  </si>
  <si>
    <t>питьевая вода</t>
  </si>
  <si>
    <t>питьевая вода (подъем)</t>
  </si>
  <si>
    <t>питьевая вода (очистка)</t>
  </si>
  <si>
    <t>транспортировка воды</t>
  </si>
  <si>
    <t>техническая вода</t>
  </si>
  <si>
    <t>№ 373-эк от 30.11.2013</t>
  </si>
  <si>
    <t xml:space="preserve">от 13 декабря 2013 г. N 378-эк
</t>
  </si>
  <si>
    <t>водоотведение</t>
  </si>
  <si>
    <t>водоотведение (очистка сточных вод)</t>
  </si>
  <si>
    <t xml:space="preserve">Транспортировка сточных вод (напорные системы) </t>
  </si>
  <si>
    <t xml:space="preserve">Транспортировка сточных вод (самотечные системы) </t>
  </si>
  <si>
    <t>от 13 декабря 2013 г. N 378-эк</t>
  </si>
  <si>
    <t>от 18 декабря 2013 г. N 399-эк</t>
  </si>
  <si>
    <t>от 18 декабря 2013 г. N 410-эк</t>
  </si>
  <si>
    <t>от 13.12.2013 № 380-эк</t>
  </si>
  <si>
    <t>от 20.12.2013 № 456-эк</t>
  </si>
  <si>
    <t>от 20.12.2013 №456-эк</t>
  </si>
  <si>
    <t xml:space="preserve">руб./куб. м             </t>
  </si>
  <si>
    <t xml:space="preserve">Транспортирование стоков </t>
  </si>
  <si>
    <t>от 13.12.2013 №379-эк</t>
  </si>
  <si>
    <r>
      <t>ООО "Дом"</t>
    </r>
    <r>
      <rPr>
        <sz val="12"/>
        <rFont val="Times New Roman"/>
        <family val="1"/>
      </rPr>
      <t xml:space="preserve"> транспортировка сточных вод</t>
    </r>
  </si>
  <si>
    <t>от 14.02.2013 №25-эк</t>
  </si>
  <si>
    <t xml:space="preserve">ОАО "Российские железные дороги" (Московско-Смоленского территориального участка Московской дирекции по тепловодоснабжению - структурного подразделения Центральной дирекции по тепловодоснабжению - филиала ОАО "РЖД") </t>
  </si>
  <si>
    <r>
      <t xml:space="preserve">ОАО "Российские железные дороги" (Московско-Смоленского территориального участка Московской дирекции по тепловодоснабжению - структурного подразделения Центральной дирекции по тепловодоснабжению - филиала ОАО "РЖД")  </t>
    </r>
    <r>
      <rPr>
        <sz val="12"/>
        <rFont val="Times New Roman"/>
        <family val="1"/>
      </rPr>
      <t>транспортировка сточных вод</t>
    </r>
  </si>
  <si>
    <t>от 30.11.2012 N 369-эк</t>
  </si>
  <si>
    <t xml:space="preserve">№ 226-эк от 13.11.2012 </t>
  </si>
  <si>
    <t xml:space="preserve">руб./куб. м            </t>
  </si>
  <si>
    <r>
      <t>ООО «Калужский домостроительный комбинат»</t>
    </r>
    <r>
      <rPr>
        <sz val="12"/>
        <rFont val="Times New Roman"/>
        <family val="1"/>
      </rPr>
      <t xml:space="preserve"> (транспортировка стоков)</t>
    </r>
  </si>
  <si>
    <t xml:space="preserve">руб./Гкал           </t>
  </si>
  <si>
    <t xml:space="preserve">руб./Гкал               </t>
  </si>
  <si>
    <t xml:space="preserve">руб./Гкал    </t>
  </si>
  <si>
    <t xml:space="preserve">руб./Гкал  </t>
  </si>
  <si>
    <t xml:space="preserve">руб./Гкал </t>
  </si>
  <si>
    <t xml:space="preserve">руб./Гкал   </t>
  </si>
  <si>
    <r>
      <t>производство и передача</t>
    </r>
    <r>
      <rPr>
        <sz val="12"/>
        <rFont val="Times New Roman"/>
        <family val="1"/>
      </rPr>
      <t xml:space="preserve"> руб./Гкал </t>
    </r>
  </si>
  <si>
    <r>
      <t xml:space="preserve">производство </t>
    </r>
    <r>
      <rPr>
        <sz val="12"/>
        <rFont val="Times New Roman"/>
        <family val="1"/>
      </rPr>
      <t xml:space="preserve"> руб./Гкал    </t>
    </r>
  </si>
  <si>
    <t xml:space="preserve">руб./Гкал     </t>
  </si>
  <si>
    <t xml:space="preserve">руб./куб. м   </t>
  </si>
  <si>
    <t xml:space="preserve">руб./куб. м           </t>
  </si>
  <si>
    <t xml:space="preserve">руб./куб. м </t>
  </si>
  <si>
    <t xml:space="preserve">руб./куб. м  </t>
  </si>
  <si>
    <t>от 13.12.2013 №358-эк</t>
  </si>
  <si>
    <t xml:space="preserve">руб./кВт.ч  </t>
  </si>
  <si>
    <t xml:space="preserve"> в домах, оборудованных стационарными газовыми плитами</t>
  </si>
  <si>
    <t>в домах, оборудованных стационарными электроплитами</t>
  </si>
  <si>
    <t xml:space="preserve"> от 04.12.2013 № 376-эк</t>
  </si>
  <si>
    <r>
      <t xml:space="preserve">c 01.02.2013  по 30.06.2013 </t>
    </r>
    <r>
      <rPr>
        <b/>
        <sz val="11"/>
        <rFont val="Times New Roman"/>
        <family val="1"/>
      </rPr>
      <t xml:space="preserve"> 21,27</t>
    </r>
  </si>
  <si>
    <t>от 29.01.2013 N 11-эк</t>
  </si>
  <si>
    <t>ООО  "Калужский домостроительный комбинат"</t>
  </si>
  <si>
    <t xml:space="preserve">от 3 декабря 2013 г. N 305-эк
</t>
  </si>
  <si>
    <t xml:space="preserve">от 20.11.2012 N 263-эк
</t>
  </si>
  <si>
    <t xml:space="preserve">N 279-эк от 20.11.2012  </t>
  </si>
  <si>
    <t xml:space="preserve">от 20.11. 2012 г. N 277-эк
</t>
  </si>
  <si>
    <t xml:space="preserve">от 30.10. 2013 г. N 148-эк
</t>
  </si>
  <si>
    <t>от 28.12.2012 г. N 527-эк</t>
  </si>
  <si>
    <t>от 30.11.2012 г. N 364-эк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</si>
  <si>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</si>
  <si>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</si>
  <si>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</si>
  <si>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</si>
  <si>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</si>
  <si>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</si>
  <si>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r>
      <t xml:space="preserve">ООО «Калужский домостроительный комбинат» </t>
    </r>
    <r>
      <rPr>
        <sz val="12"/>
        <rFont val="Times New Roman"/>
        <family val="1"/>
      </rPr>
      <t>питьевая вода</t>
    </r>
  </si>
  <si>
    <r>
      <t xml:space="preserve">ОАО «Славянка» на территории городского округа "Город Калуга" </t>
    </r>
    <r>
      <rPr>
        <sz val="12"/>
        <rFont val="Times New Roman"/>
        <family val="1"/>
      </rPr>
      <t>питьевая вода</t>
    </r>
  </si>
  <si>
    <r>
      <t xml:space="preserve">ОАО «Славянка» на территории городского округа "Город Калуга" </t>
    </r>
    <r>
      <rPr>
        <sz val="12"/>
        <rFont val="Times New Roman"/>
        <family val="1"/>
      </rPr>
      <t>водоотведение</t>
    </r>
  </si>
  <si>
    <r>
      <t>(</t>
    </r>
    <r>
      <rPr>
        <u val="single"/>
        <sz val="12"/>
        <rFont val="Times New Roman"/>
        <family val="1"/>
      </rPr>
      <t xml:space="preserve">Калужский участок № 1 </t>
    </r>
    <r>
      <rPr>
        <sz val="12"/>
        <rFont val="Times New Roman"/>
        <family val="1"/>
      </rPr>
      <t xml:space="preserve">, кроме котельной станции Калуга 1 - поселок Железнодорожный) </t>
    </r>
  </si>
  <si>
    <r>
      <t>(</t>
    </r>
    <r>
      <rPr>
        <u val="single"/>
        <sz val="12"/>
        <rFont val="Times New Roman"/>
        <family val="1"/>
      </rPr>
      <t xml:space="preserve">Калужский участок № 2 </t>
    </r>
    <r>
      <rPr>
        <sz val="12"/>
        <rFont val="Times New Roman"/>
        <family val="1"/>
      </rPr>
      <t xml:space="preserve">, котельная станции Калуга 1 - поселок Железнодорожный) </t>
    </r>
  </si>
  <si>
    <t>от 26.11.2013 № 218-эк</t>
  </si>
  <si>
    <t>proekt@duma.kaluga.ru</t>
  </si>
  <si>
    <t>Количество домов, штук</t>
  </si>
  <si>
    <t>нет</t>
  </si>
  <si>
    <t>от 06.06.2014 N 72-эк</t>
  </si>
  <si>
    <t>Единица измерения (тарифы с учетом НДС)</t>
  </si>
  <si>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постановлениями министерства тарифного регулирования Калужской области , на 2014 год</t>
  </si>
  <si>
    <t>от 13.12.2013 №373-эк</t>
  </si>
  <si>
    <t>от 13.12.2013 № 373-эк</t>
  </si>
  <si>
    <t>услугу не предоставляет</t>
  </si>
  <si>
    <t>учтена в тарифах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</si>
</sst>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sz val="10"/>
      <color indexed="8"/>
      <name val="Helv"/>
      <family val="0"/>
    </font>
    <font>
      <sz val="8"/>
      <name val="Tahoma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15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2" fillId="3" borderId="2" xfId="0" applyNumberFormat="1" applyFont="1" applyFill="1" applyBorder="1" applyAlignment="1" applyProtection="1">
      <alignment horizontal="left" vertical="top" wrapText="1"/>
      <protection/>
    </xf>
    <xf numFmtId="0" fontId="12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180" fontId="3" fillId="4" borderId="3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180" fontId="0" fillId="4" borderId="3" xfId="0" applyNumberForma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80" fontId="2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8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80" fontId="3" fillId="0" borderId="2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80" fontId="3" fillId="4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180" fontId="0" fillId="4" borderId="2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80" fontId="3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80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2" fontId="1" fillId="4" borderId="2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180" fontId="13" fillId="3" borderId="2" xfId="0" applyNumberFormat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180" fontId="2" fillId="4" borderId="2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180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left" vertical="top" wrapText="1"/>
    </xf>
    <xf numFmtId="180" fontId="2" fillId="4" borderId="4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80" fontId="3" fillId="4" borderId="4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180" fontId="0" fillId="3" borderId="2" xfId="0" applyNumberForma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 wrapText="1"/>
      <protection/>
    </xf>
    <xf numFmtId="0" fontId="2" fillId="4" borderId="2" xfId="0" applyNumberFormat="1" applyFont="1" applyFill="1" applyBorder="1" applyAlignment="1" applyProtection="1">
      <alignment horizontal="left" vertical="top" wrapText="1"/>
      <protection/>
    </xf>
    <xf numFmtId="0" fontId="3" fillId="4" borderId="5" xfId="0" applyNumberFormat="1" applyFont="1" applyFill="1" applyBorder="1" applyAlignment="1" applyProtection="1">
      <alignment horizontal="left" vertical="top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3" fillId="4" borderId="3" xfId="0" applyNumberFormat="1" applyFont="1" applyFill="1" applyBorder="1" applyAlignment="1" applyProtection="1">
      <alignment horizontal="left" vertical="top" wrapText="1"/>
      <protection/>
    </xf>
    <xf numFmtId="0" fontId="14" fillId="2" borderId="2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4" borderId="2" xfId="0" applyNumberFormat="1" applyFont="1" applyFill="1" applyBorder="1" applyAlignment="1" applyProtection="1">
      <alignment horizontal="left" vertical="top" wrapText="1"/>
      <protection/>
    </xf>
    <xf numFmtId="0" fontId="12" fillId="2" borderId="2" xfId="0" applyNumberFormat="1" applyFont="1" applyFill="1" applyBorder="1" applyAlignment="1" applyProtection="1">
      <alignment horizontal="left" vertical="top" wrapText="1"/>
      <protection/>
    </xf>
    <xf numFmtId="0" fontId="13" fillId="2" borderId="2" xfId="0" applyFont="1" applyFill="1" applyBorder="1" applyAlignment="1">
      <alignment horizontal="left" vertical="top" wrapText="1"/>
    </xf>
    <xf numFmtId="180" fontId="13" fillId="2" borderId="2" xfId="0" applyNumberFormat="1" applyFont="1" applyFill="1" applyBorder="1" applyAlignment="1">
      <alignment horizontal="left" vertical="top" wrapText="1"/>
    </xf>
    <xf numFmtId="180" fontId="0" fillId="4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180" fontId="3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0" fillId="4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2" fontId="17" fillId="4" borderId="2" xfId="0" applyNumberFormat="1" applyFont="1" applyFill="1" applyBorder="1" applyAlignment="1">
      <alignment horizontal="left" vertical="top" wrapText="1"/>
    </xf>
    <xf numFmtId="180" fontId="18" fillId="0" borderId="2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2" borderId="2" xfId="0" applyNumberFormat="1" applyFont="1" applyFill="1" applyBorder="1" applyAlignment="1" applyProtection="1">
      <alignment horizontal="left" vertical="top" wrapText="1"/>
      <protection/>
    </xf>
    <xf numFmtId="0" fontId="13" fillId="2" borderId="2" xfId="0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 wrapText="1"/>
      <protection/>
    </xf>
    <xf numFmtId="0" fontId="3" fillId="4" borderId="5" xfId="0" applyNumberFormat="1" applyFont="1" applyFill="1" applyBorder="1" applyAlignment="1" applyProtection="1">
      <alignment horizontal="left" vertical="top" wrapText="1"/>
      <protection/>
    </xf>
    <xf numFmtId="0" fontId="3" fillId="4" borderId="3" xfId="0" applyNumberFormat="1" applyFont="1" applyFill="1" applyBorder="1" applyAlignment="1" applyProtection="1">
      <alignment horizontal="left" vertical="top" wrapText="1"/>
      <protection/>
    </xf>
    <xf numFmtId="0" fontId="3" fillId="4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12" fillId="3" borderId="2" xfId="0" applyNumberFormat="1" applyFont="1" applyFill="1" applyBorder="1" applyAlignment="1" applyProtection="1">
      <alignment horizontal="left" vertical="top" wrapText="1"/>
      <protection/>
    </xf>
    <xf numFmtId="0" fontId="13" fillId="3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6"/>
  <sheetViews>
    <sheetView tabSelected="1" view="pageBreakPreview" zoomScaleSheetLayoutView="100" workbookViewId="0" topLeftCell="A1">
      <pane ySplit="2" topLeftCell="BM111" activePane="bottomLeft" state="frozen"/>
      <selection pane="topLeft" activeCell="A1" sqref="A1"/>
      <selection pane="bottomLeft" activeCell="Q114" sqref="Q114:Q115"/>
    </sheetView>
  </sheetViews>
  <sheetFormatPr defaultColWidth="9.140625" defaultRowHeight="12.75"/>
  <cols>
    <col min="1" max="1" width="7.140625" style="0" customWidth="1"/>
    <col min="2" max="2" width="37.8515625" style="0" customWidth="1"/>
    <col min="3" max="3" width="11.140625" style="0" hidden="1" customWidth="1"/>
    <col min="4" max="4" width="12.28125" style="0" hidden="1" customWidth="1"/>
    <col min="5" max="5" width="13.8515625" style="0" customWidth="1"/>
    <col min="6" max="8" width="14.28125" style="0" hidden="1" customWidth="1"/>
    <col min="9" max="9" width="15.421875" style="0" hidden="1" customWidth="1"/>
    <col min="10" max="10" width="12.140625" style="0" hidden="1" customWidth="1"/>
    <col min="11" max="11" width="11.421875" style="0" hidden="1" customWidth="1"/>
    <col min="12" max="12" width="10.28125" style="0" hidden="1" customWidth="1"/>
    <col min="13" max="13" width="15.00390625" style="0" hidden="1" customWidth="1"/>
    <col min="14" max="15" width="10.140625" style="0" customWidth="1"/>
    <col min="16" max="16" width="10.8515625" style="0" customWidth="1"/>
    <col min="17" max="17" width="29.57421875" style="0" customWidth="1"/>
  </cols>
  <sheetData>
    <row r="1" ht="2.25" customHeight="1">
      <c r="E1" s="2" t="s">
        <v>297</v>
      </c>
    </row>
    <row r="2" spans="1:17" ht="63" customHeight="1">
      <c r="A2" s="4"/>
      <c r="B2" s="139" t="s">
        <v>302</v>
      </c>
      <c r="C2" s="139"/>
      <c r="D2" s="139"/>
      <c r="E2" s="140"/>
      <c r="F2" s="140"/>
      <c r="G2" s="140"/>
      <c r="H2" s="140"/>
      <c r="I2" s="140"/>
      <c r="J2" s="141"/>
      <c r="K2" s="141"/>
      <c r="L2" s="141"/>
      <c r="M2" s="141"/>
      <c r="N2" s="141"/>
      <c r="O2" s="141"/>
      <c r="P2" s="141"/>
      <c r="Q2" s="141"/>
    </row>
    <row r="3" spans="1:17" ht="69" customHeight="1">
      <c r="A3" s="6" t="s">
        <v>28</v>
      </c>
      <c r="B3" s="6" t="s">
        <v>0</v>
      </c>
      <c r="C3" s="6" t="s">
        <v>298</v>
      </c>
      <c r="D3" s="6"/>
      <c r="E3" s="6" t="s">
        <v>301</v>
      </c>
      <c r="F3" s="6" t="s">
        <v>84</v>
      </c>
      <c r="G3" s="6" t="s">
        <v>85</v>
      </c>
      <c r="H3" s="6" t="s">
        <v>86</v>
      </c>
      <c r="I3" s="6" t="s">
        <v>34</v>
      </c>
      <c r="J3" s="7" t="s">
        <v>94</v>
      </c>
      <c r="K3" s="7" t="s">
        <v>95</v>
      </c>
      <c r="L3" s="7" t="s">
        <v>127</v>
      </c>
      <c r="M3" s="6" t="str">
        <f>I3</f>
        <v>Номер, дата постановле-     ния</v>
      </c>
      <c r="N3" s="7" t="s">
        <v>132</v>
      </c>
      <c r="O3" s="7" t="s">
        <v>133</v>
      </c>
      <c r="P3" s="7" t="s">
        <v>127</v>
      </c>
      <c r="Q3" s="6" t="str">
        <f>M3</f>
        <v>Номер, дата постановле-     ния</v>
      </c>
    </row>
    <row r="4" spans="1:17" s="3" customFormat="1" ht="39" customHeight="1">
      <c r="A4" s="8" t="s">
        <v>33</v>
      </c>
      <c r="B4" s="9" t="s">
        <v>90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31.5" customHeight="1">
      <c r="A5" s="11" t="s">
        <v>1</v>
      </c>
      <c r="B5" s="12" t="s">
        <v>72</v>
      </c>
      <c r="C5" s="12">
        <v>46</v>
      </c>
      <c r="D5" s="12"/>
      <c r="E5" s="13" t="s">
        <v>257</v>
      </c>
      <c r="F5" s="13">
        <v>1006.67</v>
      </c>
      <c r="G5" s="13">
        <v>1067.07</v>
      </c>
      <c r="H5" s="13">
        <v>1123.62</v>
      </c>
      <c r="I5" s="13" t="s">
        <v>43</v>
      </c>
      <c r="J5" s="12">
        <v>1123.62</v>
      </c>
      <c r="K5" s="12">
        <v>1260.77</v>
      </c>
      <c r="L5" s="14">
        <f>K5/J5*100</f>
        <v>112.20608390737084</v>
      </c>
      <c r="M5" s="13" t="s">
        <v>96</v>
      </c>
      <c r="N5" s="15">
        <v>1260.77</v>
      </c>
      <c r="O5" s="15">
        <v>1311.19</v>
      </c>
      <c r="P5" s="16">
        <f>O5/N5*100</f>
        <v>103.99914338063247</v>
      </c>
      <c r="Q5" s="17" t="s">
        <v>211</v>
      </c>
    </row>
    <row r="6" spans="1:17" ht="15" customHeight="1">
      <c r="A6" s="18" t="s">
        <v>2</v>
      </c>
      <c r="B6" s="19" t="s">
        <v>49</v>
      </c>
      <c r="C6" s="19">
        <v>4</v>
      </c>
      <c r="D6" s="19"/>
      <c r="E6" s="20" t="s">
        <v>27</v>
      </c>
      <c r="F6" s="20">
        <v>1332.55</v>
      </c>
      <c r="G6" s="20">
        <v>1412.5</v>
      </c>
      <c r="H6" s="20">
        <v>1487.36</v>
      </c>
      <c r="I6" s="20" t="s">
        <v>50</v>
      </c>
      <c r="J6" s="19">
        <v>0</v>
      </c>
      <c r="K6" s="19">
        <v>0</v>
      </c>
      <c r="L6" s="21"/>
      <c r="M6" s="19">
        <v>0</v>
      </c>
      <c r="N6" s="22"/>
      <c r="O6" s="22"/>
      <c r="P6" s="23" t="s">
        <v>299</v>
      </c>
      <c r="Q6" s="24" t="s">
        <v>305</v>
      </c>
    </row>
    <row r="7" spans="1:17" ht="29.25" customHeight="1">
      <c r="A7" s="18" t="s">
        <v>2</v>
      </c>
      <c r="B7" s="19" t="s">
        <v>144</v>
      </c>
      <c r="C7" s="19">
        <v>3</v>
      </c>
      <c r="D7" s="19"/>
      <c r="E7" s="20" t="s">
        <v>27</v>
      </c>
      <c r="F7" s="20">
        <v>1470.84</v>
      </c>
      <c r="G7" s="20">
        <v>1559.07</v>
      </c>
      <c r="H7" s="20">
        <v>1623.36</v>
      </c>
      <c r="I7" s="20" t="s">
        <v>44</v>
      </c>
      <c r="J7" s="19">
        <v>1623.36</v>
      </c>
      <c r="K7" s="19">
        <v>1815.22</v>
      </c>
      <c r="L7" s="25">
        <f aca="true" t="shared" si="0" ref="L7:L49">K7/J7*100</f>
        <v>111.81869702345753</v>
      </c>
      <c r="M7" s="20" t="s">
        <v>97</v>
      </c>
      <c r="N7" s="22">
        <v>1815.22</v>
      </c>
      <c r="O7" s="22">
        <v>1887.82</v>
      </c>
      <c r="P7" s="23">
        <f aca="true" t="shared" si="1" ref="P7:P97">O7/N7*100</f>
        <v>103.99951521027752</v>
      </c>
      <c r="Q7" s="24" t="s">
        <v>143</v>
      </c>
    </row>
    <row r="8" spans="1:17" ht="15.75" customHeight="1">
      <c r="A8" s="18" t="s">
        <v>4</v>
      </c>
      <c r="B8" s="19" t="s">
        <v>23</v>
      </c>
      <c r="C8" s="19">
        <v>2</v>
      </c>
      <c r="D8" s="19"/>
      <c r="E8" s="20" t="s">
        <v>258</v>
      </c>
      <c r="F8" s="20">
        <v>1136.23</v>
      </c>
      <c r="G8" s="26">
        <v>1204.4</v>
      </c>
      <c r="H8" s="26">
        <v>1268.24</v>
      </c>
      <c r="I8" s="20" t="s">
        <v>45</v>
      </c>
      <c r="J8" s="27">
        <v>0</v>
      </c>
      <c r="K8" s="19">
        <v>0</v>
      </c>
      <c r="L8" s="25"/>
      <c r="M8" s="19">
        <v>0</v>
      </c>
      <c r="N8" s="22"/>
      <c r="O8" s="22"/>
      <c r="P8" s="23" t="s">
        <v>299</v>
      </c>
      <c r="Q8" s="24" t="s">
        <v>305</v>
      </c>
    </row>
    <row r="9" spans="1:17" ht="67.5" customHeight="1">
      <c r="A9" s="28" t="s">
        <v>3</v>
      </c>
      <c r="B9" s="29" t="s">
        <v>149</v>
      </c>
      <c r="C9" s="29">
        <v>2</v>
      </c>
      <c r="D9" s="29"/>
      <c r="E9" s="30" t="s">
        <v>257</v>
      </c>
      <c r="F9" s="30">
        <v>1369.58</v>
      </c>
      <c r="G9" s="30">
        <v>1451.75</v>
      </c>
      <c r="H9" s="30">
        <v>1528.69</v>
      </c>
      <c r="I9" s="30" t="s">
        <v>47</v>
      </c>
      <c r="J9" s="29">
        <v>1528.69</v>
      </c>
      <c r="K9" s="29">
        <v>1663.19</v>
      </c>
      <c r="L9" s="31">
        <f t="shared" si="0"/>
        <v>108.79838292917465</v>
      </c>
      <c r="M9" s="30" t="s">
        <v>98</v>
      </c>
      <c r="N9" s="32">
        <v>1663.19</v>
      </c>
      <c r="O9" s="32">
        <v>1729.71</v>
      </c>
      <c r="P9" s="33">
        <f t="shared" si="1"/>
        <v>103.99954304679562</v>
      </c>
      <c r="Q9" s="34" t="s">
        <v>150</v>
      </c>
    </row>
    <row r="10" spans="1:17" ht="85.5" customHeight="1">
      <c r="A10" s="18" t="s">
        <v>4</v>
      </c>
      <c r="B10" s="19" t="s">
        <v>152</v>
      </c>
      <c r="C10" s="19">
        <v>6</v>
      </c>
      <c r="D10" s="19"/>
      <c r="E10" s="20" t="s">
        <v>27</v>
      </c>
      <c r="F10" s="20">
        <v>1534.48</v>
      </c>
      <c r="G10" s="20">
        <v>1626.55</v>
      </c>
      <c r="H10" s="20">
        <v>1703.9</v>
      </c>
      <c r="I10" s="20" t="s">
        <v>48</v>
      </c>
      <c r="J10" s="19">
        <v>1703.9</v>
      </c>
      <c r="K10" s="19">
        <v>1913.16</v>
      </c>
      <c r="L10" s="25">
        <f t="shared" si="0"/>
        <v>112.28123716180527</v>
      </c>
      <c r="M10" s="20" t="s">
        <v>99</v>
      </c>
      <c r="N10" s="22">
        <v>1913.16</v>
      </c>
      <c r="O10" s="22">
        <v>1980.67</v>
      </c>
      <c r="P10" s="23">
        <f t="shared" si="1"/>
        <v>103.52871688724414</v>
      </c>
      <c r="Q10" s="24" t="s">
        <v>151</v>
      </c>
    </row>
    <row r="11" spans="1:17" ht="34.5" customHeight="1">
      <c r="A11" s="28" t="s">
        <v>5</v>
      </c>
      <c r="B11" s="29" t="s">
        <v>26</v>
      </c>
      <c r="C11" s="29">
        <v>115</v>
      </c>
      <c r="D11" s="29"/>
      <c r="E11" s="30" t="s">
        <v>258</v>
      </c>
      <c r="F11" s="30">
        <v>789.63</v>
      </c>
      <c r="G11" s="30">
        <v>837.01</v>
      </c>
      <c r="H11" s="30">
        <v>880.75</v>
      </c>
      <c r="I11" s="30" t="s">
        <v>51</v>
      </c>
      <c r="J11" s="29">
        <v>880.75</v>
      </c>
      <c r="K11" s="29">
        <v>989.91</v>
      </c>
      <c r="L11" s="31">
        <f t="shared" si="0"/>
        <v>112.39398240136246</v>
      </c>
      <c r="M11" s="30" t="s">
        <v>122</v>
      </c>
      <c r="N11" s="32">
        <v>989.91</v>
      </c>
      <c r="O11" s="94">
        <v>1014.92</v>
      </c>
      <c r="P11" s="33">
        <f t="shared" si="1"/>
        <v>102.52649230738149</v>
      </c>
      <c r="Q11" s="34" t="s">
        <v>153</v>
      </c>
    </row>
    <row r="12" spans="1:17" ht="33" customHeight="1">
      <c r="A12" s="18" t="s">
        <v>6</v>
      </c>
      <c r="B12" s="19" t="s">
        <v>154</v>
      </c>
      <c r="C12" s="19">
        <v>94</v>
      </c>
      <c r="D12" s="19"/>
      <c r="E12" s="20" t="s">
        <v>259</v>
      </c>
      <c r="F12" s="20">
        <v>1070.41</v>
      </c>
      <c r="G12" s="20">
        <v>1134.64</v>
      </c>
      <c r="H12" s="20">
        <v>1173.83</v>
      </c>
      <c r="I12" s="20" t="s">
        <v>52</v>
      </c>
      <c r="J12" s="19">
        <v>1173.83</v>
      </c>
      <c r="K12" s="19">
        <v>1317.53</v>
      </c>
      <c r="L12" s="25">
        <f t="shared" si="0"/>
        <v>112.24197711764054</v>
      </c>
      <c r="M12" s="20" t="s">
        <v>100</v>
      </c>
      <c r="N12" s="22">
        <v>1317.53</v>
      </c>
      <c r="O12" s="22">
        <v>1370.23</v>
      </c>
      <c r="P12" s="23">
        <f t="shared" si="1"/>
        <v>103.99990892047998</v>
      </c>
      <c r="Q12" s="24" t="s">
        <v>155</v>
      </c>
    </row>
    <row r="13" spans="1:17" ht="57" customHeight="1">
      <c r="A13" s="28" t="s">
        <v>7</v>
      </c>
      <c r="B13" s="29" t="s">
        <v>25</v>
      </c>
      <c r="C13" s="29">
        <v>29</v>
      </c>
      <c r="D13" s="29"/>
      <c r="E13" s="30" t="s">
        <v>260</v>
      </c>
      <c r="F13" s="30">
        <v>1254.85</v>
      </c>
      <c r="G13" s="30">
        <v>1330.15</v>
      </c>
      <c r="H13" s="30">
        <v>1392.72</v>
      </c>
      <c r="I13" s="30" t="s">
        <v>53</v>
      </c>
      <c r="J13" s="29">
        <v>1392.72</v>
      </c>
      <c r="K13" s="29">
        <v>1553.33</v>
      </c>
      <c r="L13" s="31">
        <f t="shared" si="0"/>
        <v>111.53210982824974</v>
      </c>
      <c r="M13" s="30" t="s">
        <v>101</v>
      </c>
      <c r="N13" s="32">
        <v>1553.33</v>
      </c>
      <c r="O13" s="32">
        <v>1615.47</v>
      </c>
      <c r="P13" s="33">
        <f t="shared" si="1"/>
        <v>104.00043776917978</v>
      </c>
      <c r="Q13" s="34" t="s">
        <v>156</v>
      </c>
    </row>
    <row r="14" spans="1:17" ht="48" customHeight="1">
      <c r="A14" s="111" t="s">
        <v>8</v>
      </c>
      <c r="B14" s="36" t="s">
        <v>188</v>
      </c>
      <c r="C14" s="117">
        <v>25</v>
      </c>
      <c r="D14" s="36"/>
      <c r="E14" s="37"/>
      <c r="F14" s="37"/>
      <c r="G14" s="37"/>
      <c r="H14" s="37"/>
      <c r="I14" s="37"/>
      <c r="J14" s="36"/>
      <c r="K14" s="36"/>
      <c r="L14" s="38"/>
      <c r="M14" s="37"/>
      <c r="N14" s="39"/>
      <c r="O14" s="39"/>
      <c r="P14" s="40"/>
      <c r="Q14" s="41"/>
    </row>
    <row r="15" spans="1:17" ht="44.25" customHeight="1">
      <c r="A15" s="112"/>
      <c r="B15" s="37" t="s">
        <v>186</v>
      </c>
      <c r="C15" s="137"/>
      <c r="D15" s="37"/>
      <c r="E15" s="37" t="s">
        <v>261</v>
      </c>
      <c r="F15" s="37"/>
      <c r="G15" s="37"/>
      <c r="H15" s="37"/>
      <c r="I15" s="37"/>
      <c r="J15" s="36">
        <v>1313.95</v>
      </c>
      <c r="K15" s="36">
        <v>1475.63</v>
      </c>
      <c r="L15" s="38">
        <f t="shared" si="0"/>
        <v>112.30488222535104</v>
      </c>
      <c r="M15" s="37" t="s">
        <v>187</v>
      </c>
      <c r="N15" s="39">
        <v>1475.63</v>
      </c>
      <c r="O15" s="39">
        <v>1534.65</v>
      </c>
      <c r="P15" s="40">
        <f t="shared" si="1"/>
        <v>103.99964760814025</v>
      </c>
      <c r="Q15" s="41" t="s">
        <v>157</v>
      </c>
    </row>
    <row r="16" spans="1:17" ht="66.75" customHeight="1">
      <c r="A16" s="113"/>
      <c r="B16" s="37" t="s">
        <v>189</v>
      </c>
      <c r="C16" s="138"/>
      <c r="D16" s="37"/>
      <c r="E16" s="37" t="s">
        <v>27</v>
      </c>
      <c r="F16" s="37"/>
      <c r="G16" s="37"/>
      <c r="H16" s="37"/>
      <c r="I16" s="37"/>
      <c r="J16" s="36"/>
      <c r="K16" s="36"/>
      <c r="L16" s="38"/>
      <c r="M16" s="37"/>
      <c r="N16" s="39">
        <v>1843.2</v>
      </c>
      <c r="O16" s="39">
        <v>1902.22</v>
      </c>
      <c r="P16" s="40">
        <f t="shared" si="1"/>
        <v>103.20203993055554</v>
      </c>
      <c r="Q16" s="41" t="s">
        <v>157</v>
      </c>
    </row>
    <row r="17" spans="1:17" ht="45" customHeight="1">
      <c r="A17" s="28" t="s">
        <v>9</v>
      </c>
      <c r="B17" s="29" t="s">
        <v>73</v>
      </c>
      <c r="C17" s="29">
        <v>48</v>
      </c>
      <c r="D17" s="29"/>
      <c r="E17" s="30" t="s">
        <v>262</v>
      </c>
      <c r="F17" s="30">
        <v>1034.05</v>
      </c>
      <c r="G17" s="30">
        <v>1096.09</v>
      </c>
      <c r="H17" s="30">
        <v>1154.17</v>
      </c>
      <c r="I17" s="30" t="s">
        <v>77</v>
      </c>
      <c r="J17" s="29">
        <v>1154.17</v>
      </c>
      <c r="K17" s="29">
        <v>1294.05</v>
      </c>
      <c r="L17" s="31">
        <f t="shared" si="0"/>
        <v>112.11953178474575</v>
      </c>
      <c r="M17" s="30" t="s">
        <v>102</v>
      </c>
      <c r="N17" s="32">
        <v>1294.05</v>
      </c>
      <c r="O17" s="32">
        <v>1345.8</v>
      </c>
      <c r="P17" s="33">
        <f t="shared" si="1"/>
        <v>103.99907267879911</v>
      </c>
      <c r="Q17" s="34" t="s">
        <v>158</v>
      </c>
    </row>
    <row r="18" spans="1:17" ht="48.75" customHeight="1">
      <c r="A18" s="18" t="s">
        <v>10</v>
      </c>
      <c r="B18" s="19" t="s">
        <v>145</v>
      </c>
      <c r="C18" s="19">
        <v>2</v>
      </c>
      <c r="D18" s="19"/>
      <c r="E18" s="20" t="s">
        <v>27</v>
      </c>
      <c r="F18" s="20">
        <v>1096.96</v>
      </c>
      <c r="G18" s="20">
        <v>1162.78</v>
      </c>
      <c r="H18" s="20">
        <v>1224.39</v>
      </c>
      <c r="I18" s="20" t="s">
        <v>56</v>
      </c>
      <c r="J18" s="19">
        <v>1224.39</v>
      </c>
      <c r="K18" s="19">
        <v>1461.82</v>
      </c>
      <c r="L18" s="25">
        <f t="shared" si="0"/>
        <v>119.39169708997947</v>
      </c>
      <c r="M18" s="20" t="s">
        <v>103</v>
      </c>
      <c r="N18" s="22">
        <v>1461.82</v>
      </c>
      <c r="O18" s="22">
        <v>1520.29</v>
      </c>
      <c r="P18" s="23">
        <f t="shared" si="1"/>
        <v>103.99980845794967</v>
      </c>
      <c r="Q18" s="24" t="s">
        <v>146</v>
      </c>
    </row>
    <row r="19" spans="1:17" ht="32.25" customHeight="1">
      <c r="A19" s="28" t="s">
        <v>11</v>
      </c>
      <c r="B19" s="29" t="s">
        <v>22</v>
      </c>
      <c r="C19" s="29">
        <v>11</v>
      </c>
      <c r="D19" s="29"/>
      <c r="E19" s="30" t="s">
        <v>27</v>
      </c>
      <c r="F19" s="30">
        <v>1034.74</v>
      </c>
      <c r="G19" s="30">
        <v>1096.82</v>
      </c>
      <c r="H19" s="30">
        <v>1154.95</v>
      </c>
      <c r="I19" s="30" t="s">
        <v>78</v>
      </c>
      <c r="J19" s="29">
        <v>1154.95</v>
      </c>
      <c r="K19" s="42">
        <v>1297</v>
      </c>
      <c r="L19" s="31">
        <f t="shared" si="0"/>
        <v>112.29923373306204</v>
      </c>
      <c r="M19" s="30" t="s">
        <v>104</v>
      </c>
      <c r="N19" s="32">
        <v>0</v>
      </c>
      <c r="O19" s="32">
        <v>0</v>
      </c>
      <c r="P19" s="33" t="s">
        <v>299</v>
      </c>
      <c r="Q19" s="34"/>
    </row>
    <row r="20" spans="1:17" ht="40.5" customHeight="1">
      <c r="A20" s="18" t="s">
        <v>12</v>
      </c>
      <c r="B20" s="19" t="s">
        <v>159</v>
      </c>
      <c r="C20" s="19">
        <v>77</v>
      </c>
      <c r="D20" s="19"/>
      <c r="E20" s="20" t="s">
        <v>260</v>
      </c>
      <c r="F20" s="20">
        <v>1050.74</v>
      </c>
      <c r="G20" s="20">
        <v>1113.79</v>
      </c>
      <c r="H20" s="20">
        <v>1172.79</v>
      </c>
      <c r="I20" s="20" t="s">
        <v>59</v>
      </c>
      <c r="J20" s="19">
        <v>1172.79</v>
      </c>
      <c r="K20" s="43">
        <v>1315.7</v>
      </c>
      <c r="L20" s="25">
        <f t="shared" si="0"/>
        <v>112.18547224993391</v>
      </c>
      <c r="M20" s="20" t="s">
        <v>105</v>
      </c>
      <c r="N20" s="22">
        <v>1315.7</v>
      </c>
      <c r="O20" s="22">
        <v>1368.33</v>
      </c>
      <c r="P20" s="23">
        <f t="shared" si="1"/>
        <v>104.0001520103367</v>
      </c>
      <c r="Q20" s="24" t="s">
        <v>160</v>
      </c>
    </row>
    <row r="21" spans="1:17" ht="66.75" customHeight="1">
      <c r="A21" s="28" t="s">
        <v>13</v>
      </c>
      <c r="B21" s="29" t="s">
        <v>161</v>
      </c>
      <c r="C21" s="29">
        <v>29</v>
      </c>
      <c r="D21" s="29"/>
      <c r="E21" s="30" t="s">
        <v>27</v>
      </c>
      <c r="F21" s="30">
        <v>1072.11</v>
      </c>
      <c r="G21" s="30">
        <v>1136.44</v>
      </c>
      <c r="H21" s="30">
        <v>1191.07</v>
      </c>
      <c r="I21" s="30" t="s">
        <v>60</v>
      </c>
      <c r="J21" s="29">
        <v>1191.07</v>
      </c>
      <c r="K21" s="29">
        <v>1337.57</v>
      </c>
      <c r="L21" s="31">
        <f t="shared" si="0"/>
        <v>112.29986482742409</v>
      </c>
      <c r="M21" s="30" t="s">
        <v>106</v>
      </c>
      <c r="N21" s="32">
        <v>1337.57</v>
      </c>
      <c r="O21" s="32">
        <v>1391.07</v>
      </c>
      <c r="P21" s="33">
        <f t="shared" si="1"/>
        <v>103.99979066516146</v>
      </c>
      <c r="Q21" s="34" t="s">
        <v>162</v>
      </c>
    </row>
    <row r="22" spans="1:17" ht="48" customHeight="1">
      <c r="A22" s="107" t="s">
        <v>14</v>
      </c>
      <c r="B22" s="142" t="s">
        <v>163</v>
      </c>
      <c r="C22" s="142">
        <v>92</v>
      </c>
      <c r="D22" s="44"/>
      <c r="E22" s="19" t="s">
        <v>263</v>
      </c>
      <c r="F22" s="20">
        <v>1279.49</v>
      </c>
      <c r="G22" s="20">
        <v>1356.26</v>
      </c>
      <c r="H22" s="20">
        <v>1426.42</v>
      </c>
      <c r="I22" s="20" t="s">
        <v>79</v>
      </c>
      <c r="J22" s="19">
        <v>1426.42</v>
      </c>
      <c r="K22" s="43">
        <v>1562.7</v>
      </c>
      <c r="L22" s="25">
        <f t="shared" si="0"/>
        <v>109.55398830638943</v>
      </c>
      <c r="M22" s="109" t="s">
        <v>107</v>
      </c>
      <c r="N22" s="22">
        <v>1562.7</v>
      </c>
      <c r="O22" s="95">
        <v>1625.24</v>
      </c>
      <c r="P22" s="23">
        <f t="shared" si="1"/>
        <v>104.00204773788954</v>
      </c>
      <c r="Q22" s="24" t="s">
        <v>164</v>
      </c>
    </row>
    <row r="23" spans="1:17" ht="31.5" customHeight="1">
      <c r="A23" s="108"/>
      <c r="B23" s="143"/>
      <c r="C23" s="138"/>
      <c r="D23" s="46"/>
      <c r="E23" s="19" t="s">
        <v>264</v>
      </c>
      <c r="F23" s="20"/>
      <c r="G23" s="20"/>
      <c r="H23" s="20"/>
      <c r="I23" s="20"/>
      <c r="J23" s="19">
        <v>1144.95</v>
      </c>
      <c r="K23" s="19">
        <v>1232.38</v>
      </c>
      <c r="L23" s="25">
        <f t="shared" si="0"/>
        <v>107.63614131621469</v>
      </c>
      <c r="M23" s="110"/>
      <c r="N23" s="22">
        <v>1232.38</v>
      </c>
      <c r="O23" s="95">
        <v>1283.27</v>
      </c>
      <c r="P23" s="23">
        <f t="shared" si="1"/>
        <v>104.12940813710057</v>
      </c>
      <c r="Q23" s="24" t="s">
        <v>164</v>
      </c>
    </row>
    <row r="24" spans="1:17" ht="93.75" customHeight="1">
      <c r="A24" s="104" t="s">
        <v>15</v>
      </c>
      <c r="B24" s="29" t="s">
        <v>226</v>
      </c>
      <c r="C24" s="29">
        <v>7</v>
      </c>
      <c r="D24" s="29"/>
      <c r="E24" s="34"/>
      <c r="F24" s="34"/>
      <c r="G24" s="34"/>
      <c r="H24" s="34"/>
      <c r="I24" s="34"/>
      <c r="J24" s="32"/>
      <c r="K24" s="32"/>
      <c r="L24" s="33"/>
      <c r="M24" s="34"/>
      <c r="N24" s="32"/>
      <c r="O24" s="32"/>
      <c r="P24" s="34"/>
      <c r="Q24" s="34"/>
    </row>
    <row r="25" spans="1:17" ht="33" customHeight="1">
      <c r="A25" s="114"/>
      <c r="B25" s="30" t="s">
        <v>227</v>
      </c>
      <c r="C25" s="30"/>
      <c r="D25" s="30"/>
      <c r="E25" s="30" t="s">
        <v>265</v>
      </c>
      <c r="F25" s="30">
        <v>1211.29</v>
      </c>
      <c r="G25" s="30">
        <v>1283.97</v>
      </c>
      <c r="H25" s="30">
        <v>1351.94</v>
      </c>
      <c r="I25" s="30" t="s">
        <v>61</v>
      </c>
      <c r="J25" s="29">
        <v>1351.94</v>
      </c>
      <c r="K25" s="29">
        <v>1512.62</v>
      </c>
      <c r="L25" s="31">
        <f>K25/J25*100</f>
        <v>111.88514283178246</v>
      </c>
      <c r="M25" s="30" t="s">
        <v>124</v>
      </c>
      <c r="N25" s="32">
        <v>1512.62</v>
      </c>
      <c r="O25" s="32">
        <v>1573.13</v>
      </c>
      <c r="P25" s="33">
        <f>O25/N25*100</f>
        <v>104.00034377437825</v>
      </c>
      <c r="Q25" s="34" t="s">
        <v>165</v>
      </c>
    </row>
    <row r="26" spans="1:17" ht="33" customHeight="1">
      <c r="A26" s="115"/>
      <c r="B26" s="30" t="s">
        <v>228</v>
      </c>
      <c r="C26" s="30"/>
      <c r="D26" s="30"/>
      <c r="E26" s="30" t="s">
        <v>260</v>
      </c>
      <c r="F26" s="30">
        <v>1178.54</v>
      </c>
      <c r="G26" s="30">
        <v>1249.25</v>
      </c>
      <c r="H26" s="30">
        <v>1315.12</v>
      </c>
      <c r="I26" s="30" t="s">
        <v>61</v>
      </c>
      <c r="J26" s="29">
        <v>1315.12</v>
      </c>
      <c r="K26" s="29">
        <v>1454.75</v>
      </c>
      <c r="L26" s="31">
        <f>K26/J26*100</f>
        <v>110.6172820731188</v>
      </c>
      <c r="M26" s="30" t="s">
        <v>124</v>
      </c>
      <c r="N26" s="32">
        <v>1454.75</v>
      </c>
      <c r="O26" s="32">
        <v>1512.94</v>
      </c>
      <c r="P26" s="33">
        <f>O26/N26*100</f>
        <v>104</v>
      </c>
      <c r="Q26" s="34" t="s">
        <v>165</v>
      </c>
    </row>
    <row r="27" spans="1:17" ht="31.5" customHeight="1">
      <c r="A27" s="18" t="s">
        <v>16</v>
      </c>
      <c r="B27" s="19" t="s">
        <v>24</v>
      </c>
      <c r="C27" s="19">
        <v>4</v>
      </c>
      <c r="D27" s="19"/>
      <c r="E27" s="20" t="s">
        <v>262</v>
      </c>
      <c r="F27" s="20">
        <v>1238.3</v>
      </c>
      <c r="G27" s="26">
        <v>1312.6</v>
      </c>
      <c r="H27" s="26">
        <v>1382.17</v>
      </c>
      <c r="I27" s="20" t="s">
        <v>62</v>
      </c>
      <c r="J27" s="43">
        <v>1382.17</v>
      </c>
      <c r="K27" s="19">
        <v>1555.52</v>
      </c>
      <c r="L27" s="25">
        <f t="shared" si="0"/>
        <v>112.54187256270936</v>
      </c>
      <c r="M27" s="20" t="s">
        <v>108</v>
      </c>
      <c r="N27" s="22">
        <v>1555.52</v>
      </c>
      <c r="O27" s="22">
        <v>1617.73</v>
      </c>
      <c r="P27" s="23">
        <f t="shared" si="1"/>
        <v>103.99930569841595</v>
      </c>
      <c r="Q27" s="24" t="s">
        <v>166</v>
      </c>
    </row>
    <row r="28" spans="1:17" ht="51" customHeight="1">
      <c r="A28" s="28" t="s">
        <v>17</v>
      </c>
      <c r="B28" s="29" t="s">
        <v>201</v>
      </c>
      <c r="C28" s="29"/>
      <c r="D28" s="29"/>
      <c r="E28" s="30" t="s">
        <v>260</v>
      </c>
      <c r="F28" s="30">
        <v>151.89</v>
      </c>
      <c r="G28" s="49">
        <v>161</v>
      </c>
      <c r="H28" s="49">
        <v>163.43</v>
      </c>
      <c r="I28" s="30" t="s">
        <v>63</v>
      </c>
      <c r="J28" s="42">
        <v>163.43</v>
      </c>
      <c r="K28" s="29">
        <v>180.15</v>
      </c>
      <c r="L28" s="31">
        <f t="shared" si="0"/>
        <v>110.23067980174999</v>
      </c>
      <c r="M28" s="30" t="s">
        <v>109</v>
      </c>
      <c r="N28" s="32">
        <v>180.15</v>
      </c>
      <c r="O28" s="32">
        <v>187.35</v>
      </c>
      <c r="P28" s="33">
        <f t="shared" si="1"/>
        <v>103.99666944213155</v>
      </c>
      <c r="Q28" s="34" t="s">
        <v>167</v>
      </c>
    </row>
    <row r="29" spans="1:17" ht="47.25" customHeight="1">
      <c r="A29" s="18" t="s">
        <v>195</v>
      </c>
      <c r="B29" s="19" t="s">
        <v>29</v>
      </c>
      <c r="C29" s="19">
        <v>3</v>
      </c>
      <c r="D29" s="19"/>
      <c r="E29" s="20" t="s">
        <v>259</v>
      </c>
      <c r="F29" s="20">
        <v>1099.96</v>
      </c>
      <c r="G29" s="20">
        <v>1165.96</v>
      </c>
      <c r="H29" s="20">
        <v>1227.74</v>
      </c>
      <c r="I29" s="20" t="s">
        <v>64</v>
      </c>
      <c r="J29" s="19">
        <v>1227.74</v>
      </c>
      <c r="K29" s="19">
        <v>1375.86</v>
      </c>
      <c r="L29" s="25">
        <f t="shared" si="0"/>
        <v>112.06444361183962</v>
      </c>
      <c r="M29" s="20" t="s">
        <v>110</v>
      </c>
      <c r="N29" s="22">
        <f>K29</f>
        <v>1375.86</v>
      </c>
      <c r="O29" s="22">
        <v>1430.88</v>
      </c>
      <c r="P29" s="23">
        <f t="shared" si="1"/>
        <v>103.9989533818848</v>
      </c>
      <c r="Q29" s="24" t="s">
        <v>168</v>
      </c>
    </row>
    <row r="30" spans="1:17" ht="34.5" customHeight="1">
      <c r="A30" s="104" t="s">
        <v>18</v>
      </c>
      <c r="B30" s="29" t="s">
        <v>185</v>
      </c>
      <c r="C30" s="29"/>
      <c r="D30" s="29"/>
      <c r="E30" s="30"/>
      <c r="F30" s="30">
        <v>1387.89</v>
      </c>
      <c r="G30" s="30">
        <v>1471.17</v>
      </c>
      <c r="H30" s="30">
        <v>1544.29</v>
      </c>
      <c r="I30" s="102" t="s">
        <v>65</v>
      </c>
      <c r="J30" s="29"/>
      <c r="K30" s="29"/>
      <c r="L30" s="31"/>
      <c r="M30" s="50"/>
      <c r="N30" s="32"/>
      <c r="O30" s="32"/>
      <c r="P30" s="33"/>
      <c r="Q30" s="34"/>
    </row>
    <row r="31" spans="1:17" ht="33" customHeight="1">
      <c r="A31" s="105"/>
      <c r="B31" s="30" t="s">
        <v>183</v>
      </c>
      <c r="C31" s="30"/>
      <c r="D31" s="30"/>
      <c r="E31" s="30" t="s">
        <v>261</v>
      </c>
      <c r="F31" s="30"/>
      <c r="G31" s="30"/>
      <c r="H31" s="30"/>
      <c r="I31" s="102"/>
      <c r="J31" s="29">
        <v>1544.29</v>
      </c>
      <c r="K31" s="29">
        <v>1729.75</v>
      </c>
      <c r="L31" s="31">
        <f t="shared" si="0"/>
        <v>112.00940237908684</v>
      </c>
      <c r="M31" s="50" t="s">
        <v>171</v>
      </c>
      <c r="N31" s="32">
        <v>1729.75</v>
      </c>
      <c r="O31" s="32">
        <v>1794.52</v>
      </c>
      <c r="P31" s="33">
        <f t="shared" si="1"/>
        <v>103.74447174447174</v>
      </c>
      <c r="Q31" s="34" t="s">
        <v>172</v>
      </c>
    </row>
    <row r="32" spans="1:17" ht="22.5" customHeight="1">
      <c r="A32" s="105"/>
      <c r="B32" s="30" t="s">
        <v>184</v>
      </c>
      <c r="C32" s="30"/>
      <c r="D32" s="30"/>
      <c r="E32" s="30" t="s">
        <v>261</v>
      </c>
      <c r="F32" s="30"/>
      <c r="G32" s="30"/>
      <c r="H32" s="30"/>
      <c r="I32" s="102"/>
      <c r="J32" s="29">
        <v>327.17</v>
      </c>
      <c r="K32" s="29">
        <v>367.57</v>
      </c>
      <c r="L32" s="31">
        <f t="shared" si="0"/>
        <v>112.34832044502856</v>
      </c>
      <c r="M32" s="30" t="s">
        <v>171</v>
      </c>
      <c r="N32" s="32">
        <v>0</v>
      </c>
      <c r="O32" s="32">
        <v>0</v>
      </c>
      <c r="P32" s="33">
        <v>0</v>
      </c>
      <c r="Q32" s="34" t="s">
        <v>306</v>
      </c>
    </row>
    <row r="33" spans="1:17" ht="45" customHeight="1">
      <c r="A33" s="105"/>
      <c r="B33" s="30" t="s">
        <v>173</v>
      </c>
      <c r="C33" s="30"/>
      <c r="D33" s="30"/>
      <c r="E33" s="30" t="s">
        <v>261</v>
      </c>
      <c r="F33" s="30"/>
      <c r="G33" s="30"/>
      <c r="H33" s="30"/>
      <c r="I33" s="102"/>
      <c r="J33" s="29">
        <v>0</v>
      </c>
      <c r="K33" s="29">
        <v>0</v>
      </c>
      <c r="L33" s="30"/>
      <c r="M33" s="30">
        <v>0</v>
      </c>
      <c r="N33" s="32">
        <v>1920.9</v>
      </c>
      <c r="O33" s="32">
        <v>1983.04</v>
      </c>
      <c r="P33" s="33">
        <f t="shared" si="1"/>
        <v>103.23494195429225</v>
      </c>
      <c r="Q33" s="34" t="s">
        <v>172</v>
      </c>
    </row>
    <row r="34" spans="1:17" ht="31.5" customHeight="1">
      <c r="A34" s="105"/>
      <c r="B34" s="30" t="s">
        <v>174</v>
      </c>
      <c r="C34" s="30"/>
      <c r="D34" s="30"/>
      <c r="E34" s="30" t="s">
        <v>261</v>
      </c>
      <c r="F34" s="30"/>
      <c r="G34" s="30"/>
      <c r="H34" s="30"/>
      <c r="I34" s="102"/>
      <c r="J34" s="29"/>
      <c r="K34" s="29"/>
      <c r="L34" s="30"/>
      <c r="M34" s="30"/>
      <c r="N34" s="32">
        <v>1661.62</v>
      </c>
      <c r="O34" s="32">
        <v>1713.37</v>
      </c>
      <c r="P34" s="33">
        <f t="shared" si="1"/>
        <v>103.1144304955405</v>
      </c>
      <c r="Q34" s="34" t="s">
        <v>172</v>
      </c>
    </row>
    <row r="35" spans="1:17" ht="31.5" customHeight="1">
      <c r="A35" s="105"/>
      <c r="B35" s="30" t="s">
        <v>175</v>
      </c>
      <c r="C35" s="30"/>
      <c r="D35" s="30"/>
      <c r="E35" s="30" t="s">
        <v>261</v>
      </c>
      <c r="F35" s="30"/>
      <c r="G35" s="30"/>
      <c r="H35" s="30"/>
      <c r="I35" s="102"/>
      <c r="J35" s="29"/>
      <c r="K35" s="29"/>
      <c r="L35" s="30"/>
      <c r="M35" s="30"/>
      <c r="N35" s="32">
        <v>1923.09</v>
      </c>
      <c r="O35" s="32">
        <v>1985.3</v>
      </c>
      <c r="P35" s="33">
        <f t="shared" si="1"/>
        <v>103.23489800269358</v>
      </c>
      <c r="Q35" s="34" t="s">
        <v>172</v>
      </c>
    </row>
    <row r="36" spans="1:17" ht="45.75" customHeight="1">
      <c r="A36" s="105"/>
      <c r="B36" s="30" t="s">
        <v>194</v>
      </c>
      <c r="C36" s="30"/>
      <c r="D36" s="30"/>
      <c r="E36" s="30" t="s">
        <v>261</v>
      </c>
      <c r="F36" s="49">
        <v>293.44</v>
      </c>
      <c r="G36" s="49">
        <v>311.05</v>
      </c>
      <c r="H36" s="49">
        <v>327.17</v>
      </c>
      <c r="I36" s="102"/>
      <c r="J36" s="42"/>
      <c r="K36" s="29"/>
      <c r="L36" s="30"/>
      <c r="M36" s="13"/>
      <c r="N36" s="32">
        <v>1930.27</v>
      </c>
      <c r="O36" s="32">
        <v>1992.76</v>
      </c>
      <c r="P36" s="33">
        <f t="shared" si="1"/>
        <v>103.23737093774446</v>
      </c>
      <c r="Q36" s="34" t="s">
        <v>172</v>
      </c>
    </row>
    <row r="37" spans="1:17" ht="46.5" customHeight="1">
      <c r="A37" s="114"/>
      <c r="B37" s="30" t="s">
        <v>176</v>
      </c>
      <c r="C37" s="30"/>
      <c r="D37" s="30"/>
      <c r="E37" s="30" t="s">
        <v>261</v>
      </c>
      <c r="F37" s="49"/>
      <c r="G37" s="49"/>
      <c r="H37" s="49"/>
      <c r="I37" s="30"/>
      <c r="J37" s="42"/>
      <c r="K37" s="29"/>
      <c r="L37" s="30"/>
      <c r="M37" s="13"/>
      <c r="N37" s="32">
        <v>1705.14</v>
      </c>
      <c r="O37" s="32">
        <v>1758.64</v>
      </c>
      <c r="P37" s="33">
        <f t="shared" si="1"/>
        <v>103.13757228145491</v>
      </c>
      <c r="Q37" s="34" t="s">
        <v>172</v>
      </c>
    </row>
    <row r="38" spans="1:17" ht="51.75" customHeight="1">
      <c r="A38" s="114"/>
      <c r="B38" s="30" t="s">
        <v>177</v>
      </c>
      <c r="C38" s="30"/>
      <c r="D38" s="30"/>
      <c r="E38" s="30" t="s">
        <v>261</v>
      </c>
      <c r="F38" s="49"/>
      <c r="G38" s="49"/>
      <c r="H38" s="49"/>
      <c r="I38" s="30"/>
      <c r="J38" s="42"/>
      <c r="K38" s="29"/>
      <c r="L38" s="30"/>
      <c r="M38" s="13"/>
      <c r="N38" s="32">
        <v>1685.1</v>
      </c>
      <c r="O38" s="32">
        <v>1737.8</v>
      </c>
      <c r="P38" s="33">
        <f t="shared" si="1"/>
        <v>103.12741083615215</v>
      </c>
      <c r="Q38" s="34" t="s">
        <v>172</v>
      </c>
    </row>
    <row r="39" spans="1:17" ht="51" customHeight="1">
      <c r="A39" s="114"/>
      <c r="B39" s="30" t="s">
        <v>178</v>
      </c>
      <c r="C39" s="30"/>
      <c r="D39" s="30"/>
      <c r="E39" s="30" t="s">
        <v>261</v>
      </c>
      <c r="F39" s="49"/>
      <c r="G39" s="49"/>
      <c r="H39" s="49"/>
      <c r="I39" s="30"/>
      <c r="J39" s="42"/>
      <c r="K39" s="29"/>
      <c r="L39" s="30"/>
      <c r="M39" s="13"/>
      <c r="N39" s="32">
        <v>1683.27</v>
      </c>
      <c r="O39" s="32">
        <v>1735.9</v>
      </c>
      <c r="P39" s="33">
        <f t="shared" si="1"/>
        <v>103.12665228988813</v>
      </c>
      <c r="Q39" s="34" t="s">
        <v>172</v>
      </c>
    </row>
    <row r="40" spans="1:17" ht="48" customHeight="1">
      <c r="A40" s="114"/>
      <c r="B40" s="30" t="s">
        <v>179</v>
      </c>
      <c r="C40" s="30"/>
      <c r="D40" s="30"/>
      <c r="E40" s="30" t="s">
        <v>261</v>
      </c>
      <c r="F40" s="49"/>
      <c r="G40" s="49"/>
      <c r="H40" s="49"/>
      <c r="I40" s="30"/>
      <c r="J40" s="42"/>
      <c r="K40" s="29"/>
      <c r="L40" s="30"/>
      <c r="M40" s="13"/>
      <c r="N40" s="32">
        <v>1357.48</v>
      </c>
      <c r="O40" s="94">
        <v>1382.48</v>
      </c>
      <c r="P40" s="33">
        <f t="shared" si="1"/>
        <v>101.841647759083</v>
      </c>
      <c r="Q40" s="34" t="s">
        <v>172</v>
      </c>
    </row>
    <row r="41" spans="1:17" ht="51" customHeight="1">
      <c r="A41" s="114"/>
      <c r="B41" s="30" t="s">
        <v>180</v>
      </c>
      <c r="C41" s="30"/>
      <c r="D41" s="30"/>
      <c r="E41" s="30" t="s">
        <v>261</v>
      </c>
      <c r="F41" s="49"/>
      <c r="G41" s="49"/>
      <c r="H41" s="49"/>
      <c r="I41" s="30"/>
      <c r="J41" s="42"/>
      <c r="K41" s="29"/>
      <c r="L41" s="30"/>
      <c r="M41" s="13"/>
      <c r="N41" s="32">
        <v>1880.19</v>
      </c>
      <c r="O41" s="32">
        <v>1940.7</v>
      </c>
      <c r="P41" s="33">
        <f t="shared" si="1"/>
        <v>103.2182917683851</v>
      </c>
      <c r="Q41" s="34" t="s">
        <v>172</v>
      </c>
    </row>
    <row r="42" spans="1:17" ht="66" customHeight="1">
      <c r="A42" s="114"/>
      <c r="B42" s="30" t="s">
        <v>181</v>
      </c>
      <c r="C42" s="30"/>
      <c r="D42" s="30"/>
      <c r="E42" s="30" t="s">
        <v>261</v>
      </c>
      <c r="F42" s="49"/>
      <c r="G42" s="49"/>
      <c r="H42" s="49"/>
      <c r="I42" s="30"/>
      <c r="J42" s="42"/>
      <c r="K42" s="29"/>
      <c r="L42" s="30"/>
      <c r="M42" s="13"/>
      <c r="N42" s="32">
        <v>1440.92</v>
      </c>
      <c r="O42" s="32">
        <v>1498.54</v>
      </c>
      <c r="P42" s="33">
        <f t="shared" si="1"/>
        <v>103.99883407822779</v>
      </c>
      <c r="Q42" s="34" t="s">
        <v>172</v>
      </c>
    </row>
    <row r="43" spans="1:17" ht="81" customHeight="1">
      <c r="A43" s="115"/>
      <c r="B43" s="30" t="s">
        <v>182</v>
      </c>
      <c r="C43" s="30"/>
      <c r="D43" s="30"/>
      <c r="E43" s="30" t="s">
        <v>261</v>
      </c>
      <c r="F43" s="49"/>
      <c r="G43" s="49"/>
      <c r="H43" s="49"/>
      <c r="I43" s="30"/>
      <c r="J43" s="42"/>
      <c r="K43" s="29"/>
      <c r="L43" s="30"/>
      <c r="M43" s="13"/>
      <c r="N43" s="32">
        <v>1808.49</v>
      </c>
      <c r="O43" s="32">
        <v>1866.11</v>
      </c>
      <c r="P43" s="33">
        <f t="shared" si="1"/>
        <v>103.18608341765783</v>
      </c>
      <c r="Q43" s="34" t="s">
        <v>172</v>
      </c>
    </row>
    <row r="44" spans="1:17" ht="33.75" customHeight="1">
      <c r="A44" s="18" t="s">
        <v>19</v>
      </c>
      <c r="B44" s="19" t="s">
        <v>35</v>
      </c>
      <c r="C44" s="19">
        <v>1</v>
      </c>
      <c r="D44" s="19"/>
      <c r="E44" s="20" t="s">
        <v>262</v>
      </c>
      <c r="F44" s="26">
        <v>971.75</v>
      </c>
      <c r="G44" s="26">
        <v>1030.06</v>
      </c>
      <c r="H44" s="26">
        <v>1084.66</v>
      </c>
      <c r="I44" s="20" t="s">
        <v>66</v>
      </c>
      <c r="J44" s="43">
        <v>1084.66</v>
      </c>
      <c r="K44" s="19">
        <v>1216.83</v>
      </c>
      <c r="L44" s="25">
        <f t="shared" si="0"/>
        <v>112.18538528202384</v>
      </c>
      <c r="M44" s="18" t="s">
        <v>111</v>
      </c>
      <c r="N44" s="22">
        <v>1216.83</v>
      </c>
      <c r="O44" s="22">
        <v>1265.5</v>
      </c>
      <c r="P44" s="23">
        <f t="shared" si="1"/>
        <v>103.99973702160533</v>
      </c>
      <c r="Q44" s="24" t="s">
        <v>169</v>
      </c>
    </row>
    <row r="45" spans="1:17" ht="25.5" customHeight="1">
      <c r="A45" s="28" t="s">
        <v>20</v>
      </c>
      <c r="B45" s="29" t="s">
        <v>129</v>
      </c>
      <c r="C45" s="29"/>
      <c r="D45" s="29"/>
      <c r="E45" s="30" t="s">
        <v>27</v>
      </c>
      <c r="F45" s="49"/>
      <c r="G45" s="49"/>
      <c r="H45" s="49"/>
      <c r="I45" s="30"/>
      <c r="J45" s="42">
        <v>1387.26</v>
      </c>
      <c r="K45" s="29">
        <v>1518.84</v>
      </c>
      <c r="L45" s="31">
        <f t="shared" si="0"/>
        <v>109.48488387180484</v>
      </c>
      <c r="M45" s="28" t="s">
        <v>130</v>
      </c>
      <c r="N45" s="32">
        <v>1518.84</v>
      </c>
      <c r="O45" s="32">
        <v>1501.3</v>
      </c>
      <c r="P45" s="33">
        <f t="shared" si="1"/>
        <v>98.84517131495089</v>
      </c>
      <c r="Q45" s="34" t="s">
        <v>170</v>
      </c>
    </row>
    <row r="46" spans="1:17" ht="46.5" customHeight="1">
      <c r="A46" s="18" t="s">
        <v>21</v>
      </c>
      <c r="B46" s="19" t="s">
        <v>135</v>
      </c>
      <c r="C46" s="19"/>
      <c r="D46" s="19"/>
      <c r="E46" s="20" t="s">
        <v>27</v>
      </c>
      <c r="F46" s="26"/>
      <c r="G46" s="26"/>
      <c r="H46" s="26"/>
      <c r="I46" s="20"/>
      <c r="J46" s="43">
        <v>1200.44</v>
      </c>
      <c r="K46" s="19">
        <v>1345.86</v>
      </c>
      <c r="L46" s="25">
        <f t="shared" si="0"/>
        <v>112.11389157308986</v>
      </c>
      <c r="M46" s="18" t="s">
        <v>137</v>
      </c>
      <c r="N46" s="22">
        <v>1345.86</v>
      </c>
      <c r="O46" s="22">
        <v>1399.69</v>
      </c>
      <c r="P46" s="23">
        <f t="shared" si="1"/>
        <v>103.99967307149333</v>
      </c>
      <c r="Q46" s="24" t="s">
        <v>136</v>
      </c>
    </row>
    <row r="47" spans="1:17" ht="45" customHeight="1">
      <c r="A47" s="28" t="s">
        <v>68</v>
      </c>
      <c r="B47" s="29" t="s">
        <v>138</v>
      </c>
      <c r="C47" s="29"/>
      <c r="D47" s="29"/>
      <c r="E47" s="30" t="s">
        <v>27</v>
      </c>
      <c r="F47" s="49"/>
      <c r="G47" s="49"/>
      <c r="H47" s="49"/>
      <c r="I47" s="30"/>
      <c r="J47" s="42">
        <v>1238.71</v>
      </c>
      <c r="K47" s="29">
        <v>1391.07</v>
      </c>
      <c r="L47" s="31">
        <f t="shared" si="0"/>
        <v>112.29989263023627</v>
      </c>
      <c r="M47" s="28" t="s">
        <v>280</v>
      </c>
      <c r="N47" s="32">
        <v>1391.07</v>
      </c>
      <c r="O47" s="32">
        <v>1446.7</v>
      </c>
      <c r="P47" s="33">
        <f t="shared" si="1"/>
        <v>103.9990798450114</v>
      </c>
      <c r="Q47" s="34" t="s">
        <v>139</v>
      </c>
    </row>
    <row r="48" spans="1:17" ht="30.75" customHeight="1">
      <c r="A48" s="18" t="s">
        <v>128</v>
      </c>
      <c r="B48" s="19" t="s">
        <v>140</v>
      </c>
      <c r="C48" s="19"/>
      <c r="D48" s="19"/>
      <c r="E48" s="20" t="s">
        <v>27</v>
      </c>
      <c r="F48" s="26"/>
      <c r="G48" s="26"/>
      <c r="H48" s="26"/>
      <c r="I48" s="20"/>
      <c r="J48" s="43">
        <v>1349.46</v>
      </c>
      <c r="K48" s="19">
        <v>1638.6</v>
      </c>
      <c r="L48" s="25">
        <f t="shared" si="0"/>
        <v>121.42634831710461</v>
      </c>
      <c r="M48" s="18" t="s">
        <v>142</v>
      </c>
      <c r="N48" s="22">
        <v>1638.6</v>
      </c>
      <c r="O48" s="22">
        <v>1704.09</v>
      </c>
      <c r="P48" s="23">
        <f t="shared" si="1"/>
        <v>103.99670450384475</v>
      </c>
      <c r="Q48" s="24" t="s">
        <v>141</v>
      </c>
    </row>
    <row r="49" spans="1:17" ht="27.75" customHeight="1">
      <c r="A49" s="28" t="s">
        <v>134</v>
      </c>
      <c r="B49" s="29" t="s">
        <v>147</v>
      </c>
      <c r="C49" s="29"/>
      <c r="D49" s="29"/>
      <c r="E49" s="30" t="s">
        <v>27</v>
      </c>
      <c r="F49" s="49"/>
      <c r="G49" s="49"/>
      <c r="H49" s="49"/>
      <c r="I49" s="30"/>
      <c r="J49" s="42">
        <v>1414.35</v>
      </c>
      <c r="K49" s="29">
        <v>1584.08</v>
      </c>
      <c r="L49" s="31">
        <f t="shared" si="0"/>
        <v>112.00056563085516</v>
      </c>
      <c r="M49" s="28" t="s">
        <v>281</v>
      </c>
      <c r="N49" s="32">
        <v>1584.08</v>
      </c>
      <c r="O49" s="32">
        <v>1647.43</v>
      </c>
      <c r="P49" s="33">
        <f t="shared" si="1"/>
        <v>103.99916670875209</v>
      </c>
      <c r="Q49" s="34" t="s">
        <v>148</v>
      </c>
    </row>
    <row r="50" spans="1:17" ht="31.5" customHeight="1">
      <c r="A50" s="18" t="s">
        <v>196</v>
      </c>
      <c r="B50" s="19" t="s">
        <v>192</v>
      </c>
      <c r="C50" s="19"/>
      <c r="D50" s="19"/>
      <c r="E50" s="20" t="s">
        <v>27</v>
      </c>
      <c r="F50" s="26"/>
      <c r="G50" s="26"/>
      <c r="H50" s="26"/>
      <c r="I50" s="20"/>
      <c r="J50" s="43"/>
      <c r="K50" s="43">
        <v>1534</v>
      </c>
      <c r="L50" s="25"/>
      <c r="M50" s="18" t="s">
        <v>282</v>
      </c>
      <c r="N50" s="51">
        <v>1534</v>
      </c>
      <c r="O50" s="22">
        <v>1595.37</v>
      </c>
      <c r="P50" s="23">
        <f t="shared" si="1"/>
        <v>104.0006518904824</v>
      </c>
      <c r="Q50" s="24" t="s">
        <v>193</v>
      </c>
    </row>
    <row r="51" spans="1:17" ht="51.75" customHeight="1">
      <c r="A51" s="48" t="s">
        <v>197</v>
      </c>
      <c r="B51" s="29" t="s">
        <v>199</v>
      </c>
      <c r="C51" s="29"/>
      <c r="D51" s="29"/>
      <c r="E51" s="30" t="s">
        <v>27</v>
      </c>
      <c r="F51" s="49"/>
      <c r="G51" s="49"/>
      <c r="H51" s="49"/>
      <c r="I51" s="30"/>
      <c r="J51" s="42">
        <v>1204.84</v>
      </c>
      <c r="K51" s="42">
        <v>1670.68</v>
      </c>
      <c r="L51" s="31">
        <f>K51/J51*100</f>
        <v>138.66405497825437</v>
      </c>
      <c r="M51" s="28" t="s">
        <v>283</v>
      </c>
      <c r="N51" s="52">
        <v>1670.68</v>
      </c>
      <c r="O51" s="32">
        <v>1737.5</v>
      </c>
      <c r="P51" s="33">
        <f>O51/N51*100</f>
        <v>103.99956903775707</v>
      </c>
      <c r="Q51" s="34" t="s">
        <v>200</v>
      </c>
    </row>
    <row r="52" spans="1:17" ht="33" customHeight="1">
      <c r="A52" s="35" t="s">
        <v>198</v>
      </c>
      <c r="B52" s="36" t="s">
        <v>277</v>
      </c>
      <c r="C52" s="36"/>
      <c r="D52" s="36"/>
      <c r="E52" s="37" t="s">
        <v>27</v>
      </c>
      <c r="F52" s="53"/>
      <c r="G52" s="53"/>
      <c r="H52" s="53"/>
      <c r="I52" s="37"/>
      <c r="J52" s="54">
        <v>1211.18</v>
      </c>
      <c r="K52" s="54">
        <v>1352.09</v>
      </c>
      <c r="L52" s="38">
        <f>K52/J52*100</f>
        <v>111.63410888554961</v>
      </c>
      <c r="M52" s="55" t="s">
        <v>279</v>
      </c>
      <c r="N52" s="56">
        <v>1352.09</v>
      </c>
      <c r="O52" s="39">
        <v>1406.16</v>
      </c>
      <c r="P52" s="40">
        <f>O52/N52*100</f>
        <v>103.99899414979774</v>
      </c>
      <c r="Q52" s="41" t="s">
        <v>278</v>
      </c>
    </row>
    <row r="53" spans="1:17" s="1" customFormat="1" ht="39" customHeight="1">
      <c r="A53" s="8" t="s">
        <v>30</v>
      </c>
      <c r="B53" s="116" t="s">
        <v>89</v>
      </c>
      <c r="C53" s="116"/>
      <c r="D53" s="116"/>
      <c r="E53" s="148"/>
      <c r="F53" s="148"/>
      <c r="G53" s="148"/>
      <c r="H53" s="148"/>
      <c r="I53" s="148"/>
      <c r="J53" s="57"/>
      <c r="K53" s="57"/>
      <c r="L53" s="58"/>
      <c r="M53" s="10"/>
      <c r="N53" s="57"/>
      <c r="O53" s="57"/>
      <c r="P53" s="58"/>
      <c r="Q53" s="10"/>
    </row>
    <row r="54" spans="1:17" ht="30" customHeight="1">
      <c r="A54" s="18" t="s">
        <v>1</v>
      </c>
      <c r="B54" s="19" t="s">
        <v>23</v>
      </c>
      <c r="C54" s="19"/>
      <c r="D54" s="19"/>
      <c r="E54" s="20" t="s">
        <v>81</v>
      </c>
      <c r="F54" s="20">
        <v>81.04</v>
      </c>
      <c r="G54" s="20">
        <v>85.9</v>
      </c>
      <c r="H54" s="20">
        <v>90.37</v>
      </c>
      <c r="I54" s="20" t="s">
        <v>46</v>
      </c>
      <c r="J54" s="20">
        <v>90.37</v>
      </c>
      <c r="K54" s="24">
        <v>0</v>
      </c>
      <c r="L54" s="23"/>
      <c r="M54" s="24">
        <v>0</v>
      </c>
      <c r="N54" s="22"/>
      <c r="O54" s="22"/>
      <c r="P54" s="23" t="s">
        <v>299</v>
      </c>
      <c r="Q54" s="24" t="s">
        <v>305</v>
      </c>
    </row>
    <row r="55" spans="1:17" ht="31.5" customHeight="1">
      <c r="A55" s="28" t="s">
        <v>1</v>
      </c>
      <c r="B55" s="29" t="s">
        <v>26</v>
      </c>
      <c r="C55" s="29"/>
      <c r="D55" s="29"/>
      <c r="E55" s="30" t="s">
        <v>266</v>
      </c>
      <c r="F55" s="30">
        <v>62.95</v>
      </c>
      <c r="G55" s="30">
        <v>66.73</v>
      </c>
      <c r="H55" s="30">
        <v>70.2</v>
      </c>
      <c r="I55" s="30" t="s">
        <v>76</v>
      </c>
      <c r="J55" s="59" t="s">
        <v>285</v>
      </c>
      <c r="K55" s="29">
        <v>84.89</v>
      </c>
      <c r="L55" s="60">
        <f>84.89/70.2*100</f>
        <v>120.92592592592592</v>
      </c>
      <c r="M55" s="30" t="s">
        <v>123</v>
      </c>
      <c r="N55" s="32">
        <v>84.89</v>
      </c>
      <c r="O55" s="94">
        <v>87.36</v>
      </c>
      <c r="P55" s="33">
        <f t="shared" si="1"/>
        <v>102.90964777947933</v>
      </c>
      <c r="Q55" s="34" t="s">
        <v>241</v>
      </c>
    </row>
    <row r="56" spans="1:17" ht="55.5" customHeight="1">
      <c r="A56" s="18" t="s">
        <v>2</v>
      </c>
      <c r="B56" s="19" t="s">
        <v>25</v>
      </c>
      <c r="C56" s="19"/>
      <c r="D56" s="19"/>
      <c r="E56" s="20" t="s">
        <v>266</v>
      </c>
      <c r="F56" s="20">
        <v>89.3</v>
      </c>
      <c r="G56" s="20">
        <v>94.66</v>
      </c>
      <c r="H56" s="20">
        <v>99.11</v>
      </c>
      <c r="I56" s="20" t="s">
        <v>54</v>
      </c>
      <c r="J56" s="61" t="s">
        <v>286</v>
      </c>
      <c r="K56" s="19">
        <v>121.44</v>
      </c>
      <c r="L56" s="21">
        <f>121.44/99.11*100</f>
        <v>122.5305216426193</v>
      </c>
      <c r="M56" s="20" t="s">
        <v>112</v>
      </c>
      <c r="N56" s="22">
        <v>121.44</v>
      </c>
      <c r="O56" s="22">
        <v>126.32</v>
      </c>
      <c r="P56" s="23">
        <f t="shared" si="1"/>
        <v>104.01844532279314</v>
      </c>
      <c r="Q56" s="24" t="s">
        <v>242</v>
      </c>
    </row>
    <row r="57" spans="1:17" ht="49.5" customHeight="1">
      <c r="A57" s="104" t="s">
        <v>3</v>
      </c>
      <c r="B57" s="29" t="s">
        <v>203</v>
      </c>
      <c r="C57" s="29"/>
      <c r="D57" s="29"/>
      <c r="E57" s="34"/>
      <c r="F57" s="34"/>
      <c r="G57" s="34"/>
      <c r="H57" s="34"/>
      <c r="I57" s="34"/>
      <c r="J57" s="62"/>
      <c r="K57" s="34"/>
      <c r="L57" s="33"/>
      <c r="M57" s="34"/>
      <c r="N57" s="32"/>
      <c r="O57" s="32"/>
      <c r="P57" s="34"/>
      <c r="Q57" s="34"/>
    </row>
    <row r="58" spans="1:17" ht="33" customHeight="1">
      <c r="A58" s="105"/>
      <c r="B58" s="30" t="s">
        <v>186</v>
      </c>
      <c r="C58" s="30"/>
      <c r="D58" s="30"/>
      <c r="E58" s="30" t="s">
        <v>267</v>
      </c>
      <c r="F58" s="30">
        <v>92.87</v>
      </c>
      <c r="G58" s="30">
        <v>92.87</v>
      </c>
      <c r="H58" s="30">
        <v>103.45</v>
      </c>
      <c r="I58" s="30" t="s">
        <v>93</v>
      </c>
      <c r="J58" s="59" t="s">
        <v>287</v>
      </c>
      <c r="K58" s="29">
        <v>116.4</v>
      </c>
      <c r="L58" s="31">
        <f>116.4/103.45*100</f>
        <v>112.5181246979217</v>
      </c>
      <c r="M58" s="30" t="s">
        <v>113</v>
      </c>
      <c r="N58" s="32">
        <v>116.4</v>
      </c>
      <c r="O58" s="32">
        <v>121.08</v>
      </c>
      <c r="P58" s="33">
        <f>O58/N58*100</f>
        <v>104.02061855670101</v>
      </c>
      <c r="Q58" s="34" t="s">
        <v>202</v>
      </c>
    </row>
    <row r="59" spans="1:17" ht="64.5" customHeight="1">
      <c r="A59" s="106"/>
      <c r="B59" s="30" t="s">
        <v>189</v>
      </c>
      <c r="C59" s="30"/>
      <c r="D59" s="30"/>
      <c r="E59" s="30" t="s">
        <v>267</v>
      </c>
      <c r="F59" s="30"/>
      <c r="G59" s="30"/>
      <c r="H59" s="30"/>
      <c r="I59" s="30"/>
      <c r="J59" s="59"/>
      <c r="K59" s="29"/>
      <c r="L59" s="31"/>
      <c r="M59" s="30"/>
      <c r="N59" s="32">
        <v>140.3</v>
      </c>
      <c r="O59" s="32">
        <v>144.98</v>
      </c>
      <c r="P59" s="33">
        <f>O59/N59*100</f>
        <v>103.33570919458302</v>
      </c>
      <c r="Q59" s="34" t="s">
        <v>202</v>
      </c>
    </row>
    <row r="60" spans="1:17" ht="30" customHeight="1">
      <c r="A60" s="18" t="s">
        <v>4</v>
      </c>
      <c r="B60" s="19" t="s">
        <v>73</v>
      </c>
      <c r="C60" s="19"/>
      <c r="D60" s="19"/>
      <c r="E60" s="20" t="s">
        <v>268</v>
      </c>
      <c r="F60" s="20">
        <v>75.21</v>
      </c>
      <c r="G60" s="20">
        <v>79.73</v>
      </c>
      <c r="H60" s="20">
        <v>83.79</v>
      </c>
      <c r="I60" s="20" t="s">
        <v>55</v>
      </c>
      <c r="J60" s="19">
        <v>83.79</v>
      </c>
      <c r="K60" s="19">
        <v>104.62</v>
      </c>
      <c r="L60" s="19">
        <f>K60/J60*100</f>
        <v>124.859768468791</v>
      </c>
      <c r="M60" s="20" t="s">
        <v>114</v>
      </c>
      <c r="N60" s="22">
        <v>104.62</v>
      </c>
      <c r="O60" s="22">
        <v>108.82</v>
      </c>
      <c r="P60" s="23">
        <f t="shared" si="1"/>
        <v>104.01452877078951</v>
      </c>
      <c r="Q60" s="24" t="s">
        <v>190</v>
      </c>
    </row>
    <row r="61" spans="1:17" ht="56.25" customHeight="1">
      <c r="A61" s="28" t="s">
        <v>5</v>
      </c>
      <c r="B61" s="29" t="s">
        <v>145</v>
      </c>
      <c r="C61" s="29"/>
      <c r="D61" s="29"/>
      <c r="E61" s="30" t="s">
        <v>269</v>
      </c>
      <c r="F61" s="30">
        <v>79.87</v>
      </c>
      <c r="G61" s="30">
        <v>84.67</v>
      </c>
      <c r="H61" s="30">
        <v>89.07</v>
      </c>
      <c r="I61" s="30" t="s">
        <v>57</v>
      </c>
      <c r="J61" s="59" t="s">
        <v>288</v>
      </c>
      <c r="K61" s="63">
        <v>115.5</v>
      </c>
      <c r="L61" s="60">
        <f>115.5/89.07*100</f>
        <v>129.67329067025938</v>
      </c>
      <c r="M61" s="30" t="s">
        <v>115</v>
      </c>
      <c r="N61" s="32">
        <v>115.5</v>
      </c>
      <c r="O61" s="32">
        <v>120.15</v>
      </c>
      <c r="P61" s="33">
        <f t="shared" si="1"/>
        <v>104.02597402597402</v>
      </c>
      <c r="Q61" s="34" t="s">
        <v>204</v>
      </c>
    </row>
    <row r="62" spans="1:17" ht="32.25" customHeight="1">
      <c r="A62" s="18" t="s">
        <v>6</v>
      </c>
      <c r="B62" s="19" t="s">
        <v>22</v>
      </c>
      <c r="C62" s="19"/>
      <c r="D62" s="19"/>
      <c r="E62" s="20" t="s">
        <v>83</v>
      </c>
      <c r="F62" s="20">
        <v>76.22</v>
      </c>
      <c r="G62" s="20">
        <v>80.79</v>
      </c>
      <c r="H62" s="20">
        <v>84.99</v>
      </c>
      <c r="I62" s="20" t="s">
        <v>58</v>
      </c>
      <c r="J62" s="19">
        <v>84.99</v>
      </c>
      <c r="K62" s="19">
        <v>104.81</v>
      </c>
      <c r="L62" s="21">
        <f>K62/J62*100</f>
        <v>123.32039063419226</v>
      </c>
      <c r="M62" s="20" t="s">
        <v>116</v>
      </c>
      <c r="N62" s="22">
        <v>0</v>
      </c>
      <c r="O62" s="22">
        <v>0</v>
      </c>
      <c r="P62" s="23" t="s">
        <v>299</v>
      </c>
      <c r="Q62" s="24"/>
    </row>
    <row r="63" spans="1:17" ht="79.5" customHeight="1">
      <c r="A63" s="104" t="s">
        <v>7</v>
      </c>
      <c r="B63" s="29" t="s">
        <v>207</v>
      </c>
      <c r="C63" s="29"/>
      <c r="D63" s="29"/>
      <c r="E63" s="30"/>
      <c r="F63" s="30"/>
      <c r="G63" s="30"/>
      <c r="H63" s="30"/>
      <c r="I63" s="30"/>
      <c r="J63" s="29"/>
      <c r="K63" s="29"/>
      <c r="L63" s="60"/>
      <c r="M63" s="30"/>
      <c r="N63" s="32"/>
      <c r="O63" s="32"/>
      <c r="P63" s="33"/>
      <c r="Q63" s="34"/>
    </row>
    <row r="64" spans="1:17" ht="48.75" customHeight="1">
      <c r="A64" s="105"/>
      <c r="B64" s="30" t="s">
        <v>294</v>
      </c>
      <c r="C64" s="30"/>
      <c r="D64" s="30"/>
      <c r="E64" s="30" t="s">
        <v>268</v>
      </c>
      <c r="F64" s="30"/>
      <c r="G64" s="30"/>
      <c r="H64" s="30"/>
      <c r="I64" s="30"/>
      <c r="J64" s="59" t="s">
        <v>289</v>
      </c>
      <c r="K64" s="29">
        <v>118.8</v>
      </c>
      <c r="L64" s="60">
        <f>118.8/105.92*100</f>
        <v>112.16012084592144</v>
      </c>
      <c r="M64" s="30" t="s">
        <v>206</v>
      </c>
      <c r="N64" s="32">
        <v>118.8</v>
      </c>
      <c r="O64" s="32">
        <v>123.57</v>
      </c>
      <c r="P64" s="33">
        <f t="shared" si="1"/>
        <v>104.0151515151515</v>
      </c>
      <c r="Q64" s="34" t="s">
        <v>205</v>
      </c>
    </row>
    <row r="65" spans="1:17" ht="47.25" customHeight="1">
      <c r="A65" s="106"/>
      <c r="B65" s="30" t="s">
        <v>295</v>
      </c>
      <c r="C65" s="30"/>
      <c r="D65" s="30"/>
      <c r="E65" s="30" t="s">
        <v>269</v>
      </c>
      <c r="F65" s="30"/>
      <c r="G65" s="30"/>
      <c r="H65" s="30"/>
      <c r="I65" s="30"/>
      <c r="J65" s="59" t="s">
        <v>290</v>
      </c>
      <c r="K65" s="29">
        <v>115.04</v>
      </c>
      <c r="L65" s="60">
        <f>118.8/105.92*100</f>
        <v>112.16012084592144</v>
      </c>
      <c r="M65" s="30" t="s">
        <v>125</v>
      </c>
      <c r="N65" s="32">
        <v>115.04</v>
      </c>
      <c r="O65" s="32">
        <v>119.66</v>
      </c>
      <c r="P65" s="33">
        <f t="shared" si="1"/>
        <v>104.01599443671765</v>
      </c>
      <c r="Q65" s="34" t="s">
        <v>205</v>
      </c>
    </row>
    <row r="66" spans="1:17" ht="39" customHeight="1">
      <c r="A66" s="103" t="s">
        <v>9</v>
      </c>
      <c r="B66" s="36" t="s">
        <v>209</v>
      </c>
      <c r="C66" s="36"/>
      <c r="D66" s="36"/>
      <c r="E66" s="37"/>
      <c r="F66" s="53"/>
      <c r="G66" s="53"/>
      <c r="H66" s="53"/>
      <c r="I66" s="37"/>
      <c r="J66" s="53"/>
      <c r="K66" s="36"/>
      <c r="L66" s="64"/>
      <c r="M66" s="65"/>
      <c r="N66" s="39"/>
      <c r="O66" s="39"/>
      <c r="P66" s="40"/>
      <c r="Q66" s="41"/>
    </row>
    <row r="67" spans="1:17" ht="18" customHeight="1">
      <c r="A67" s="103"/>
      <c r="B67" s="37" t="s">
        <v>191</v>
      </c>
      <c r="C67" s="37"/>
      <c r="D67" s="37"/>
      <c r="E67" s="37" t="s">
        <v>266</v>
      </c>
      <c r="F67" s="53"/>
      <c r="G67" s="53"/>
      <c r="H67" s="53"/>
      <c r="I67" s="37"/>
      <c r="J67" s="66" t="s">
        <v>275</v>
      </c>
      <c r="K67" s="36">
        <v>23.9</v>
      </c>
      <c r="L67" s="64">
        <f>23.9/21.26*100</f>
        <v>112.41768579492002</v>
      </c>
      <c r="M67" s="65" t="s">
        <v>171</v>
      </c>
      <c r="N67" s="39"/>
      <c r="O67" s="39"/>
      <c r="P67" s="40"/>
      <c r="Q67" s="41"/>
    </row>
    <row r="68" spans="1:17" ht="35.25" customHeight="1">
      <c r="A68" s="103"/>
      <c r="B68" s="37" t="str">
        <f>B31</f>
        <v>Производство и передача тепловой энергии по собственным сетям</v>
      </c>
      <c r="C68" s="37"/>
      <c r="D68" s="37"/>
      <c r="E68" s="37" t="s">
        <v>266</v>
      </c>
      <c r="F68" s="53"/>
      <c r="G68" s="53"/>
      <c r="H68" s="53"/>
      <c r="I68" s="37"/>
      <c r="J68" s="54">
        <v>115.3</v>
      </c>
      <c r="K68" s="36">
        <v>129.42</v>
      </c>
      <c r="L68" s="64">
        <v>112.25</v>
      </c>
      <c r="M68" s="65" t="s">
        <v>126</v>
      </c>
      <c r="N68" s="39">
        <v>129.42</v>
      </c>
      <c r="O68" s="96">
        <v>134.34</v>
      </c>
      <c r="P68" s="40">
        <f t="shared" si="1"/>
        <v>103.80157626332871</v>
      </c>
      <c r="Q68" s="41" t="s">
        <v>208</v>
      </c>
    </row>
    <row r="69" spans="1:17" ht="48.75" customHeight="1">
      <c r="A69" s="103"/>
      <c r="B69" s="37" t="s">
        <v>173</v>
      </c>
      <c r="C69" s="37"/>
      <c r="D69" s="37"/>
      <c r="E69" s="37" t="s">
        <v>266</v>
      </c>
      <c r="F69" s="53"/>
      <c r="G69" s="53"/>
      <c r="H69" s="53"/>
      <c r="I69" s="37"/>
      <c r="J69" s="53"/>
      <c r="K69" s="36"/>
      <c r="L69" s="64"/>
      <c r="M69" s="65"/>
      <c r="N69" s="39">
        <v>145.33</v>
      </c>
      <c r="O69" s="39">
        <v>150.21</v>
      </c>
      <c r="P69" s="40">
        <f t="shared" si="1"/>
        <v>103.35787518062341</v>
      </c>
      <c r="Q69" s="41" t="s">
        <v>210</v>
      </c>
    </row>
    <row r="70" spans="1:17" ht="35.25" customHeight="1">
      <c r="A70" s="103"/>
      <c r="B70" s="37" t="s">
        <v>174</v>
      </c>
      <c r="C70" s="37"/>
      <c r="D70" s="37"/>
      <c r="E70" s="37" t="s">
        <v>266</v>
      </c>
      <c r="F70" s="53"/>
      <c r="G70" s="53"/>
      <c r="H70" s="53"/>
      <c r="I70" s="37"/>
      <c r="J70" s="53"/>
      <c r="K70" s="36"/>
      <c r="L70" s="64"/>
      <c r="M70" s="65"/>
      <c r="N70" s="39">
        <v>128.51</v>
      </c>
      <c r="O70" s="39">
        <v>132.71</v>
      </c>
      <c r="P70" s="40">
        <f t="shared" si="1"/>
        <v>103.26822815345112</v>
      </c>
      <c r="Q70" s="41" t="s">
        <v>210</v>
      </c>
    </row>
    <row r="71" spans="1:17" ht="33.75" customHeight="1">
      <c r="A71" s="103"/>
      <c r="B71" s="37" t="s">
        <v>175</v>
      </c>
      <c r="C71" s="37"/>
      <c r="D71" s="37"/>
      <c r="E71" s="37" t="s">
        <v>266</v>
      </c>
      <c r="F71" s="53"/>
      <c r="G71" s="53"/>
      <c r="H71" s="53"/>
      <c r="I71" s="37"/>
      <c r="J71" s="53"/>
      <c r="K71" s="36"/>
      <c r="L71" s="64"/>
      <c r="M71" s="65"/>
      <c r="N71" s="39">
        <v>145.47</v>
      </c>
      <c r="O71" s="39">
        <v>150.36</v>
      </c>
      <c r="P71" s="40">
        <f t="shared" si="1"/>
        <v>103.36151783872964</v>
      </c>
      <c r="Q71" s="41" t="s">
        <v>210</v>
      </c>
    </row>
    <row r="72" spans="1:17" ht="48" customHeight="1">
      <c r="A72" s="103"/>
      <c r="B72" s="37" t="s">
        <v>179</v>
      </c>
      <c r="C72" s="37"/>
      <c r="D72" s="37"/>
      <c r="E72" s="37" t="s">
        <v>266</v>
      </c>
      <c r="F72" s="53"/>
      <c r="G72" s="53"/>
      <c r="H72" s="53"/>
      <c r="I72" s="37"/>
      <c r="J72" s="53"/>
      <c r="K72" s="36"/>
      <c r="L72" s="64"/>
      <c r="M72" s="65"/>
      <c r="N72" s="39">
        <v>108.78</v>
      </c>
      <c r="O72" s="96">
        <v>111.25</v>
      </c>
      <c r="P72" s="40">
        <f t="shared" si="1"/>
        <v>102.27063798492371</v>
      </c>
      <c r="Q72" s="41" t="s">
        <v>210</v>
      </c>
    </row>
    <row r="73" spans="1:17" ht="51" customHeight="1">
      <c r="A73" s="103"/>
      <c r="B73" s="37" t="s">
        <v>180</v>
      </c>
      <c r="C73" s="37"/>
      <c r="D73" s="37"/>
      <c r="E73" s="37" t="s">
        <v>266</v>
      </c>
      <c r="F73" s="37"/>
      <c r="G73" s="37"/>
      <c r="H73" s="37"/>
      <c r="I73" s="37"/>
      <c r="J73" s="53"/>
      <c r="K73" s="37"/>
      <c r="L73" s="64"/>
      <c r="M73" s="65"/>
      <c r="N73" s="39">
        <v>142.7</v>
      </c>
      <c r="O73" s="39">
        <v>147.46</v>
      </c>
      <c r="P73" s="40">
        <f t="shared" si="1"/>
        <v>103.3356692361598</v>
      </c>
      <c r="Q73" s="41" t="s">
        <v>210</v>
      </c>
    </row>
    <row r="74" spans="1:17" ht="39" customHeight="1">
      <c r="A74" s="28" t="s">
        <v>10</v>
      </c>
      <c r="B74" s="29" t="s">
        <v>35</v>
      </c>
      <c r="C74" s="29"/>
      <c r="D74" s="29"/>
      <c r="E74" s="30" t="s">
        <v>269</v>
      </c>
      <c r="F74" s="49">
        <v>64.18</v>
      </c>
      <c r="G74" s="49">
        <v>68.03</v>
      </c>
      <c r="H74" s="49">
        <v>71.5</v>
      </c>
      <c r="I74" s="30" t="s">
        <v>67</v>
      </c>
      <c r="J74" s="42">
        <v>71.5</v>
      </c>
      <c r="K74" s="30">
        <v>89.61</v>
      </c>
      <c r="L74" s="67">
        <f>K74/J74*100</f>
        <v>125.32867132867133</v>
      </c>
      <c r="M74" s="30" t="s">
        <v>117</v>
      </c>
      <c r="N74" s="32">
        <v>89.61</v>
      </c>
      <c r="O74" s="32">
        <v>93.21</v>
      </c>
      <c r="P74" s="33">
        <f t="shared" si="1"/>
        <v>104.01740877134247</v>
      </c>
      <c r="Q74" s="34" t="s">
        <v>212</v>
      </c>
    </row>
    <row r="75" spans="1:17" ht="56.25" customHeight="1">
      <c r="A75" s="55" t="s">
        <v>11</v>
      </c>
      <c r="B75" s="36" t="s">
        <v>129</v>
      </c>
      <c r="C75" s="36"/>
      <c r="D75" s="36"/>
      <c r="E75" s="37" t="s">
        <v>83</v>
      </c>
      <c r="F75" s="53"/>
      <c r="G75" s="53"/>
      <c r="H75" s="53"/>
      <c r="I75" s="37"/>
      <c r="J75" s="68" t="s">
        <v>214</v>
      </c>
      <c r="K75" s="36">
        <v>119.2</v>
      </c>
      <c r="L75" s="64">
        <f>119.2/108.2*100</f>
        <v>110.16635859519408</v>
      </c>
      <c r="M75" s="37" t="s">
        <v>131</v>
      </c>
      <c r="N75" s="39">
        <v>119.2</v>
      </c>
      <c r="O75" s="39">
        <v>118.91</v>
      </c>
      <c r="P75" s="40">
        <f t="shared" si="1"/>
        <v>99.75671140939598</v>
      </c>
      <c r="Q75" s="41" t="s">
        <v>213</v>
      </c>
    </row>
    <row r="76" spans="1:17" ht="48" customHeight="1">
      <c r="A76" s="28" t="s">
        <v>12</v>
      </c>
      <c r="B76" s="29" t="s">
        <v>24</v>
      </c>
      <c r="C76" s="29"/>
      <c r="D76" s="29"/>
      <c r="E76" s="30" t="s">
        <v>83</v>
      </c>
      <c r="F76" s="49"/>
      <c r="G76" s="49"/>
      <c r="H76" s="49"/>
      <c r="I76" s="30"/>
      <c r="J76" s="63">
        <v>97.67</v>
      </c>
      <c r="K76" s="29">
        <v>121.58</v>
      </c>
      <c r="L76" s="69">
        <f>K76/J76*100</f>
        <v>124.48039316064299</v>
      </c>
      <c r="M76" s="30" t="s">
        <v>216</v>
      </c>
      <c r="N76" s="32">
        <v>121.58</v>
      </c>
      <c r="O76" s="32">
        <v>126.46</v>
      </c>
      <c r="P76" s="33">
        <f t="shared" si="1"/>
        <v>104.01381806218129</v>
      </c>
      <c r="Q76" s="34" t="s">
        <v>215</v>
      </c>
    </row>
    <row r="77" spans="1:17" ht="46.5" customHeight="1">
      <c r="A77" s="55" t="s">
        <v>13</v>
      </c>
      <c r="B77" s="36" t="s">
        <v>29</v>
      </c>
      <c r="C77" s="36"/>
      <c r="D77" s="36"/>
      <c r="E77" s="37" t="s">
        <v>83</v>
      </c>
      <c r="F77" s="53"/>
      <c r="G77" s="53"/>
      <c r="H77" s="53"/>
      <c r="I77" s="37"/>
      <c r="J77" s="70">
        <v>89.48</v>
      </c>
      <c r="K77" s="36">
        <v>109.93</v>
      </c>
      <c r="L77" s="64">
        <f>K77/J77*100</f>
        <v>122.85426911041574</v>
      </c>
      <c r="M77" s="37" t="s">
        <v>284</v>
      </c>
      <c r="N77" s="39">
        <v>109.93</v>
      </c>
      <c r="O77" s="39">
        <v>114.34</v>
      </c>
      <c r="P77" s="40">
        <f t="shared" si="1"/>
        <v>104.0116437733103</v>
      </c>
      <c r="Q77" s="41" t="s">
        <v>217</v>
      </c>
    </row>
    <row r="78" spans="1:17" ht="46.5" customHeight="1">
      <c r="A78" s="28" t="s">
        <v>14</v>
      </c>
      <c r="B78" s="29" t="s">
        <v>199</v>
      </c>
      <c r="C78" s="29"/>
      <c r="D78" s="29"/>
      <c r="E78" s="30" t="s">
        <v>83</v>
      </c>
      <c r="F78" s="49"/>
      <c r="G78" s="49"/>
      <c r="H78" s="49"/>
      <c r="I78" s="30"/>
      <c r="J78" s="63">
        <v>83.88</v>
      </c>
      <c r="K78" s="29">
        <v>124.88</v>
      </c>
      <c r="L78" s="69">
        <f>K78/J78*100</f>
        <v>148.87935145445877</v>
      </c>
      <c r="M78" s="30" t="s">
        <v>218</v>
      </c>
      <c r="N78" s="32">
        <v>124.88</v>
      </c>
      <c r="O78" s="32">
        <v>129.89</v>
      </c>
      <c r="P78" s="33">
        <f t="shared" si="1"/>
        <v>104.01185137732223</v>
      </c>
      <c r="Q78" s="34" t="s">
        <v>219</v>
      </c>
    </row>
    <row r="79" spans="1:17" ht="30" customHeight="1">
      <c r="A79" s="55" t="s">
        <v>15</v>
      </c>
      <c r="B79" s="36" t="s">
        <v>220</v>
      </c>
      <c r="C79" s="36"/>
      <c r="D79" s="36"/>
      <c r="E79" s="37" t="s">
        <v>83</v>
      </c>
      <c r="F79" s="53"/>
      <c r="G79" s="53"/>
      <c r="H79" s="53"/>
      <c r="I79" s="37"/>
      <c r="J79" s="70">
        <v>108.45</v>
      </c>
      <c r="K79" s="36">
        <v>121.81</v>
      </c>
      <c r="L79" s="64">
        <f>K79/J79*100</f>
        <v>112.31904103273398</v>
      </c>
      <c r="M79" s="37" t="s">
        <v>221</v>
      </c>
      <c r="N79" s="39">
        <v>121.81</v>
      </c>
      <c r="O79" s="39">
        <v>126.7</v>
      </c>
      <c r="P79" s="40">
        <f t="shared" si="1"/>
        <v>104.01444873163123</v>
      </c>
      <c r="Q79" s="41" t="s">
        <v>222</v>
      </c>
    </row>
    <row r="80" spans="1:17" ht="30" customHeight="1">
      <c r="A80" s="28" t="s">
        <v>16</v>
      </c>
      <c r="B80" s="29" t="s">
        <v>223</v>
      </c>
      <c r="C80" s="29"/>
      <c r="D80" s="29"/>
      <c r="E80" s="30" t="s">
        <v>83</v>
      </c>
      <c r="F80" s="49"/>
      <c r="G80" s="49"/>
      <c r="H80" s="49"/>
      <c r="I80" s="30"/>
      <c r="J80" s="63">
        <v>98.22</v>
      </c>
      <c r="K80" s="29">
        <v>128.87</v>
      </c>
      <c r="L80" s="69">
        <f>K80/J80*100</f>
        <v>131.2054571370393</v>
      </c>
      <c r="M80" s="30" t="s">
        <v>225</v>
      </c>
      <c r="N80" s="32">
        <v>128.87</v>
      </c>
      <c r="O80" s="32">
        <v>134.05</v>
      </c>
      <c r="P80" s="33">
        <f t="shared" si="1"/>
        <v>104.0195545898968</v>
      </c>
      <c r="Q80" s="34" t="s">
        <v>224</v>
      </c>
    </row>
    <row r="81" spans="1:17" s="1" customFormat="1" ht="39" customHeight="1">
      <c r="A81" s="8" t="s">
        <v>31</v>
      </c>
      <c r="B81" s="147" t="s">
        <v>91</v>
      </c>
      <c r="C81" s="147"/>
      <c r="D81" s="147"/>
      <c r="E81" s="148"/>
      <c r="F81" s="148"/>
      <c r="G81" s="148"/>
      <c r="H81" s="148"/>
      <c r="I81" s="148"/>
      <c r="J81" s="71"/>
      <c r="K81" s="72"/>
      <c r="L81" s="72"/>
      <c r="M81" s="72"/>
      <c r="N81" s="71"/>
      <c r="O81" s="71"/>
      <c r="P81" s="73"/>
      <c r="Q81" s="72"/>
    </row>
    <row r="82" spans="1:17" ht="15">
      <c r="A82" s="133" t="s">
        <v>1</v>
      </c>
      <c r="B82" s="75" t="s">
        <v>74</v>
      </c>
      <c r="C82" s="75"/>
      <c r="D82" s="75"/>
      <c r="E82" s="30"/>
      <c r="F82" s="49"/>
      <c r="G82" s="49"/>
      <c r="H82" s="49"/>
      <c r="I82" s="30"/>
      <c r="J82" s="42"/>
      <c r="K82" s="30"/>
      <c r="L82" s="30"/>
      <c r="M82" s="30"/>
      <c r="N82" s="32"/>
      <c r="O82" s="32"/>
      <c r="P82" s="33"/>
      <c r="Q82" s="34"/>
    </row>
    <row r="83" spans="1:17" ht="15" customHeight="1">
      <c r="A83" s="134"/>
      <c r="B83" s="77" t="s">
        <v>229</v>
      </c>
      <c r="C83" s="74"/>
      <c r="D83" s="74"/>
      <c r="E83" s="136" t="s">
        <v>269</v>
      </c>
      <c r="F83" s="49"/>
      <c r="G83" s="49"/>
      <c r="H83" s="49"/>
      <c r="I83" s="30"/>
      <c r="J83" s="42">
        <v>18.21</v>
      </c>
      <c r="K83" s="29">
        <v>20.67</v>
      </c>
      <c r="L83" s="31">
        <f aca="true" t="shared" si="2" ref="L83:L97">K83/J83*100</f>
        <v>113.50906095551896</v>
      </c>
      <c r="M83" s="136" t="s">
        <v>234</v>
      </c>
      <c r="N83" s="32">
        <v>20.67</v>
      </c>
      <c r="O83" s="94">
        <v>21.54</v>
      </c>
      <c r="P83" s="33">
        <f t="shared" si="1"/>
        <v>104.20899854862118</v>
      </c>
      <c r="Q83" s="146" t="s">
        <v>235</v>
      </c>
    </row>
    <row r="84" spans="1:17" ht="16.5" customHeight="1">
      <c r="A84" s="134"/>
      <c r="B84" s="77" t="s">
        <v>230</v>
      </c>
      <c r="C84" s="76"/>
      <c r="D84" s="76"/>
      <c r="E84" s="137"/>
      <c r="F84" s="49"/>
      <c r="G84" s="49"/>
      <c r="H84" s="49"/>
      <c r="I84" s="30"/>
      <c r="J84" s="42">
        <v>7.96</v>
      </c>
      <c r="K84" s="29">
        <v>9.24</v>
      </c>
      <c r="L84" s="31">
        <f t="shared" si="2"/>
        <v>116.08040201005025</v>
      </c>
      <c r="M84" s="144"/>
      <c r="N84" s="32">
        <v>9.24</v>
      </c>
      <c r="O84" s="94">
        <v>9.62</v>
      </c>
      <c r="P84" s="33">
        <f t="shared" si="1"/>
        <v>104.11255411255411</v>
      </c>
      <c r="Q84" s="137"/>
    </row>
    <row r="85" spans="1:17" ht="15.75" customHeight="1">
      <c r="A85" s="134"/>
      <c r="B85" s="77" t="s">
        <v>231</v>
      </c>
      <c r="C85" s="76"/>
      <c r="D85" s="76"/>
      <c r="E85" s="137"/>
      <c r="F85" s="49"/>
      <c r="G85" s="49"/>
      <c r="H85" s="49"/>
      <c r="I85" s="30"/>
      <c r="J85" s="42">
        <v>3.65</v>
      </c>
      <c r="K85" s="29">
        <v>3.77</v>
      </c>
      <c r="L85" s="31">
        <f t="shared" si="2"/>
        <v>103.28767123287672</v>
      </c>
      <c r="M85" s="144"/>
      <c r="N85" s="32">
        <v>3.77</v>
      </c>
      <c r="O85" s="94">
        <v>3.94</v>
      </c>
      <c r="P85" s="33">
        <f t="shared" si="1"/>
        <v>104.50928381962865</v>
      </c>
      <c r="Q85" s="137"/>
    </row>
    <row r="86" spans="1:17" ht="15">
      <c r="A86" s="134"/>
      <c r="B86" s="77" t="s">
        <v>232</v>
      </c>
      <c r="C86" s="76"/>
      <c r="D86" s="76"/>
      <c r="E86" s="137"/>
      <c r="F86" s="49"/>
      <c r="G86" s="49"/>
      <c r="H86" s="49"/>
      <c r="I86" s="30"/>
      <c r="J86" s="42">
        <v>6.6</v>
      </c>
      <c r="K86" s="29">
        <v>7.66</v>
      </c>
      <c r="L86" s="31">
        <f t="shared" si="2"/>
        <v>116.06060606060606</v>
      </c>
      <c r="M86" s="144"/>
      <c r="N86" s="32">
        <v>7.66</v>
      </c>
      <c r="O86" s="94">
        <v>7.98</v>
      </c>
      <c r="P86" s="33">
        <f t="shared" si="1"/>
        <v>104.177545691906</v>
      </c>
      <c r="Q86" s="137"/>
    </row>
    <row r="87" spans="1:17" ht="15">
      <c r="A87" s="135"/>
      <c r="B87" s="77" t="s">
        <v>233</v>
      </c>
      <c r="C87" s="78"/>
      <c r="D87" s="78"/>
      <c r="E87" s="138"/>
      <c r="F87" s="49"/>
      <c r="G87" s="49"/>
      <c r="H87" s="49"/>
      <c r="I87" s="30"/>
      <c r="J87" s="42">
        <v>14.17</v>
      </c>
      <c r="K87" s="29">
        <v>23.54</v>
      </c>
      <c r="L87" s="31">
        <f t="shared" si="2"/>
        <v>166.12561750176428</v>
      </c>
      <c r="M87" s="145"/>
      <c r="N87" s="32">
        <v>23.54</v>
      </c>
      <c r="O87" s="94">
        <v>24.76</v>
      </c>
      <c r="P87" s="33">
        <f t="shared" si="1"/>
        <v>105.18266779949023</v>
      </c>
      <c r="Q87" s="138"/>
    </row>
    <row r="88" spans="1:17" ht="30.75" customHeight="1">
      <c r="A88" s="118" t="s">
        <v>2</v>
      </c>
      <c r="B88" s="83" t="s">
        <v>36</v>
      </c>
      <c r="C88" s="83"/>
      <c r="D88" s="83"/>
      <c r="E88" s="24"/>
      <c r="F88" s="24"/>
      <c r="G88" s="24"/>
      <c r="H88" s="24"/>
      <c r="I88" s="24"/>
      <c r="J88" s="24"/>
      <c r="K88" s="24"/>
      <c r="L88" s="24"/>
      <c r="M88" s="24"/>
      <c r="N88" s="22"/>
      <c r="O88" s="22"/>
      <c r="P88" s="24"/>
      <c r="Q88" s="24"/>
    </row>
    <row r="89" spans="1:17" ht="17.25" customHeight="1">
      <c r="A89" s="137"/>
      <c r="B89" s="84" t="s">
        <v>229</v>
      </c>
      <c r="C89" s="82"/>
      <c r="D89" s="82"/>
      <c r="E89" s="109" t="s">
        <v>268</v>
      </c>
      <c r="F89" s="26">
        <v>16.38</v>
      </c>
      <c r="G89" s="26">
        <v>17.36</v>
      </c>
      <c r="H89" s="26">
        <v>18.21</v>
      </c>
      <c r="I89" s="20" t="s">
        <v>69</v>
      </c>
      <c r="J89" s="43">
        <v>7.84</v>
      </c>
      <c r="K89" s="19">
        <v>7.84</v>
      </c>
      <c r="L89" s="20">
        <f>K89/J89*100</f>
        <v>100</v>
      </c>
      <c r="M89" s="109" t="s">
        <v>119</v>
      </c>
      <c r="N89" s="22">
        <v>7.84</v>
      </c>
      <c r="O89" s="22">
        <v>8.12</v>
      </c>
      <c r="P89" s="23">
        <f>O89/N89*100</f>
        <v>103.57142857142856</v>
      </c>
      <c r="Q89" s="151" t="s">
        <v>243</v>
      </c>
    </row>
    <row r="90" spans="1:17" ht="15">
      <c r="A90" s="137"/>
      <c r="B90" s="84" t="s">
        <v>230</v>
      </c>
      <c r="C90" s="80"/>
      <c r="D90" s="80"/>
      <c r="E90" s="137"/>
      <c r="F90" s="26"/>
      <c r="G90" s="26"/>
      <c r="H90" s="26"/>
      <c r="I90" s="20"/>
      <c r="J90" s="43">
        <v>4.81</v>
      </c>
      <c r="K90" s="19">
        <v>4.81</v>
      </c>
      <c r="L90" s="20">
        <f>K90/J90*100</f>
        <v>100</v>
      </c>
      <c r="M90" s="150"/>
      <c r="N90" s="22">
        <v>4.81</v>
      </c>
      <c r="O90" s="22">
        <v>4.99</v>
      </c>
      <c r="P90" s="23">
        <f>O90/N90*100</f>
        <v>103.74220374220376</v>
      </c>
      <c r="Q90" s="137"/>
    </row>
    <row r="91" spans="1:17" ht="15">
      <c r="A91" s="137"/>
      <c r="B91" s="84" t="s">
        <v>231</v>
      </c>
      <c r="C91" s="80"/>
      <c r="D91" s="80"/>
      <c r="E91" s="137"/>
      <c r="F91" s="26"/>
      <c r="G91" s="26"/>
      <c r="H91" s="26"/>
      <c r="I91" s="20"/>
      <c r="J91" s="43">
        <v>3.02</v>
      </c>
      <c r="K91" s="19">
        <v>3.02</v>
      </c>
      <c r="L91" s="20">
        <f>K91/J91*100</f>
        <v>100</v>
      </c>
      <c r="M91" s="150"/>
      <c r="N91" s="22">
        <v>3.02</v>
      </c>
      <c r="O91" s="22">
        <v>3.13</v>
      </c>
      <c r="P91" s="23">
        <f>O91/N91*100</f>
        <v>103.64238410596025</v>
      </c>
      <c r="Q91" s="137"/>
    </row>
    <row r="92" spans="1:17" ht="15">
      <c r="A92" s="138"/>
      <c r="B92" s="84" t="s">
        <v>232</v>
      </c>
      <c r="C92" s="81"/>
      <c r="D92" s="81"/>
      <c r="E92" s="138"/>
      <c r="F92" s="26"/>
      <c r="G92" s="26"/>
      <c r="H92" s="26"/>
      <c r="I92" s="20"/>
      <c r="J92" s="43"/>
      <c r="K92" s="19"/>
      <c r="L92" s="20" t="e">
        <f>K92/J92*100</f>
        <v>#DIV/0!</v>
      </c>
      <c r="M92" s="110"/>
      <c r="N92" s="22">
        <v>18.82</v>
      </c>
      <c r="O92" s="22">
        <v>18.82</v>
      </c>
      <c r="P92" s="23">
        <f>O92/N92*100</f>
        <v>100</v>
      </c>
      <c r="Q92" s="138"/>
    </row>
    <row r="93" spans="1:17" ht="156.75" customHeight="1">
      <c r="A93" s="133" t="s">
        <v>3</v>
      </c>
      <c r="B93" s="29" t="s">
        <v>251</v>
      </c>
      <c r="C93" s="29"/>
      <c r="D93" s="29"/>
      <c r="E93" s="34"/>
      <c r="F93" s="34"/>
      <c r="G93" s="34"/>
      <c r="H93" s="34"/>
      <c r="I93" s="34"/>
      <c r="J93" s="34"/>
      <c r="K93" s="34"/>
      <c r="L93" s="34"/>
      <c r="M93" s="34"/>
      <c r="N93" s="32"/>
      <c r="O93" s="32"/>
      <c r="P93" s="33"/>
      <c r="Q93" s="34"/>
    </row>
    <row r="94" spans="1:17" ht="21" customHeight="1">
      <c r="A94" s="114"/>
      <c r="B94" s="30" t="s">
        <v>229</v>
      </c>
      <c r="C94" s="50"/>
      <c r="D94" s="50"/>
      <c r="E94" s="136" t="s">
        <v>246</v>
      </c>
      <c r="F94" s="49">
        <v>24.14</v>
      </c>
      <c r="G94" s="49">
        <v>24.14</v>
      </c>
      <c r="H94" s="49">
        <v>24.14</v>
      </c>
      <c r="I94" s="30" t="s">
        <v>80</v>
      </c>
      <c r="J94" s="42">
        <v>24.14</v>
      </c>
      <c r="K94" s="29">
        <v>25.08</v>
      </c>
      <c r="L94" s="30">
        <f>K94/J94*100</f>
        <v>103.89395194697597</v>
      </c>
      <c r="M94" s="136" t="s">
        <v>120</v>
      </c>
      <c r="N94" s="32">
        <v>25.08</v>
      </c>
      <c r="O94" s="32">
        <v>25.08</v>
      </c>
      <c r="P94" s="33">
        <f>O94/N94*100</f>
        <v>100</v>
      </c>
      <c r="Q94" s="146" t="s">
        <v>296</v>
      </c>
    </row>
    <row r="95" spans="1:17" ht="18" customHeight="1">
      <c r="A95" s="115"/>
      <c r="B95" s="30" t="s">
        <v>232</v>
      </c>
      <c r="C95" s="13"/>
      <c r="D95" s="13"/>
      <c r="E95" s="115"/>
      <c r="F95" s="49">
        <v>9.51</v>
      </c>
      <c r="G95" s="49">
        <v>9.51</v>
      </c>
      <c r="H95" s="49">
        <v>9.51</v>
      </c>
      <c r="I95" s="30" t="s">
        <v>80</v>
      </c>
      <c r="J95" s="42">
        <v>9.51</v>
      </c>
      <c r="K95" s="29">
        <v>9.77</v>
      </c>
      <c r="L95" s="30">
        <f>K95/J95*100</f>
        <v>102.73396424815984</v>
      </c>
      <c r="M95" s="115"/>
      <c r="N95" s="32">
        <v>9.77</v>
      </c>
      <c r="O95" s="32">
        <v>9.77</v>
      </c>
      <c r="P95" s="33">
        <f>O95/N95*100</f>
        <v>100</v>
      </c>
      <c r="Q95" s="115"/>
    </row>
    <row r="96" spans="1:17" ht="46.5">
      <c r="A96" s="84" t="s">
        <v>4</v>
      </c>
      <c r="B96" s="85" t="s">
        <v>291</v>
      </c>
      <c r="C96" s="85"/>
      <c r="D96" s="85"/>
      <c r="E96" s="20" t="s">
        <v>255</v>
      </c>
      <c r="F96" s="26">
        <v>17.7</v>
      </c>
      <c r="G96" s="26">
        <v>18.76</v>
      </c>
      <c r="H96" s="26">
        <v>19.68</v>
      </c>
      <c r="I96" s="20" t="s">
        <v>70</v>
      </c>
      <c r="J96" s="43">
        <v>17.23</v>
      </c>
      <c r="K96" s="19">
        <v>17.23</v>
      </c>
      <c r="L96" s="20">
        <f t="shared" si="2"/>
        <v>100</v>
      </c>
      <c r="M96" s="20" t="s">
        <v>254</v>
      </c>
      <c r="N96" s="95">
        <v>17.23</v>
      </c>
      <c r="O96" s="95">
        <v>17.94</v>
      </c>
      <c r="P96" s="124">
        <f>O96/N96*100</f>
        <v>104.12071967498548</v>
      </c>
      <c r="Q96" s="125" t="s">
        <v>304</v>
      </c>
    </row>
    <row r="97" spans="1:17" ht="46.5">
      <c r="A97" s="77" t="s">
        <v>5</v>
      </c>
      <c r="B97" s="86" t="s">
        <v>292</v>
      </c>
      <c r="C97" s="86"/>
      <c r="D97" s="86"/>
      <c r="E97" s="30" t="s">
        <v>246</v>
      </c>
      <c r="F97" s="49">
        <v>16.38</v>
      </c>
      <c r="G97" s="49">
        <v>17.36</v>
      </c>
      <c r="H97" s="49">
        <v>18.21</v>
      </c>
      <c r="I97" s="30" t="s">
        <v>71</v>
      </c>
      <c r="J97" s="42">
        <v>18.21</v>
      </c>
      <c r="K97" s="29">
        <v>20.67</v>
      </c>
      <c r="L97" s="30">
        <f t="shared" si="2"/>
        <v>113.50906095551896</v>
      </c>
      <c r="M97" s="30" t="s">
        <v>121</v>
      </c>
      <c r="N97" s="32">
        <v>20.67</v>
      </c>
      <c r="O97" s="32">
        <v>21.52</v>
      </c>
      <c r="P97" s="33">
        <f t="shared" si="1"/>
        <v>104.11223996129655</v>
      </c>
      <c r="Q97" s="34" t="s">
        <v>244</v>
      </c>
    </row>
    <row r="98" spans="1:17" s="1" customFormat="1" ht="33" customHeight="1">
      <c r="A98" s="87" t="s">
        <v>38</v>
      </c>
      <c r="B98" s="131" t="s">
        <v>32</v>
      </c>
      <c r="C98" s="131"/>
      <c r="D98" s="131"/>
      <c r="E98" s="120"/>
      <c r="F98" s="120"/>
      <c r="G98" s="120"/>
      <c r="H98" s="120"/>
      <c r="I98" s="120"/>
      <c r="J98" s="88"/>
      <c r="K98" s="88"/>
      <c r="L98" s="88"/>
      <c r="M98" s="88"/>
      <c r="N98" s="79"/>
      <c r="O98" s="79"/>
      <c r="P98" s="89"/>
      <c r="Q98" s="88"/>
    </row>
    <row r="99" spans="1:17" ht="21" customHeight="1">
      <c r="A99" s="133" t="s">
        <v>1</v>
      </c>
      <c r="B99" s="75" t="s">
        <v>74</v>
      </c>
      <c r="C99" s="75"/>
      <c r="D99" s="75"/>
      <c r="E99" s="30"/>
      <c r="F99" s="49">
        <v>10.28</v>
      </c>
      <c r="G99" s="49">
        <v>10.89</v>
      </c>
      <c r="H99" s="49">
        <v>11.42</v>
      </c>
      <c r="I99" s="30" t="s">
        <v>75</v>
      </c>
      <c r="J99" s="34"/>
      <c r="K99" s="34"/>
      <c r="L99" s="34"/>
      <c r="M99" s="34"/>
      <c r="N99" s="32"/>
      <c r="O99" s="32"/>
      <c r="P99" s="34"/>
      <c r="Q99" s="34"/>
    </row>
    <row r="100" spans="1:17" ht="18" customHeight="1">
      <c r="A100" s="134"/>
      <c r="B100" s="74" t="s">
        <v>236</v>
      </c>
      <c r="C100" s="74"/>
      <c r="D100" s="74"/>
      <c r="E100" s="136" t="s">
        <v>81</v>
      </c>
      <c r="F100" s="49"/>
      <c r="G100" s="49"/>
      <c r="H100" s="49"/>
      <c r="I100" s="30"/>
      <c r="J100" s="42">
        <v>11.42</v>
      </c>
      <c r="K100" s="29">
        <v>14.22</v>
      </c>
      <c r="L100" s="31">
        <f>K100/J100*100</f>
        <v>124.5183887915937</v>
      </c>
      <c r="M100" s="136" t="s">
        <v>118</v>
      </c>
      <c r="N100" s="32">
        <v>14.22</v>
      </c>
      <c r="O100" s="123">
        <v>14.82</v>
      </c>
      <c r="P100" s="90">
        <f>O100/N100*100</f>
        <v>104.21940928270041</v>
      </c>
      <c r="Q100" s="119" t="s">
        <v>240</v>
      </c>
    </row>
    <row r="101" spans="1:17" ht="33.75" customHeight="1">
      <c r="A101" s="134"/>
      <c r="B101" s="74" t="s">
        <v>237</v>
      </c>
      <c r="C101" s="76"/>
      <c r="D101" s="76"/>
      <c r="E101" s="137"/>
      <c r="F101" s="49"/>
      <c r="G101" s="49"/>
      <c r="H101" s="49"/>
      <c r="I101" s="30"/>
      <c r="J101" s="42">
        <v>4.74</v>
      </c>
      <c r="K101" s="42">
        <v>5.9</v>
      </c>
      <c r="L101" s="31">
        <f aca="true" t="shared" si="3" ref="L101:L106">K101/J101*100</f>
        <v>124.47257383966246</v>
      </c>
      <c r="M101" s="137"/>
      <c r="N101" s="32">
        <v>5.9</v>
      </c>
      <c r="O101" s="94">
        <v>6.16</v>
      </c>
      <c r="P101" s="90">
        <f>O101/N101*100</f>
        <v>104.40677966101694</v>
      </c>
      <c r="Q101" s="137"/>
    </row>
    <row r="102" spans="1:17" ht="33" customHeight="1">
      <c r="A102" s="134"/>
      <c r="B102" s="74" t="s">
        <v>238</v>
      </c>
      <c r="C102" s="76"/>
      <c r="D102" s="76"/>
      <c r="E102" s="137"/>
      <c r="F102" s="49"/>
      <c r="G102" s="49"/>
      <c r="H102" s="49"/>
      <c r="I102" s="30"/>
      <c r="J102" s="42">
        <v>6.68</v>
      </c>
      <c r="K102" s="29">
        <v>8.32</v>
      </c>
      <c r="L102" s="31">
        <f t="shared" si="3"/>
        <v>124.55089820359282</v>
      </c>
      <c r="M102" s="137"/>
      <c r="N102" s="32">
        <v>8.32</v>
      </c>
      <c r="O102" s="32">
        <v>8.66</v>
      </c>
      <c r="P102" s="90">
        <f>O102/N102*100</f>
        <v>104.08653846153845</v>
      </c>
      <c r="Q102" s="137"/>
    </row>
    <row r="103" spans="1:17" ht="33.75" customHeight="1">
      <c r="A103" s="135"/>
      <c r="B103" s="74" t="s">
        <v>239</v>
      </c>
      <c r="C103" s="76"/>
      <c r="D103" s="76"/>
      <c r="E103" s="138"/>
      <c r="F103" s="49"/>
      <c r="G103" s="49"/>
      <c r="H103" s="49"/>
      <c r="I103" s="30"/>
      <c r="J103" s="42">
        <v>2.38</v>
      </c>
      <c r="K103" s="29">
        <v>2.96</v>
      </c>
      <c r="L103" s="31">
        <f t="shared" si="3"/>
        <v>124.36974789915966</v>
      </c>
      <c r="M103" s="138"/>
      <c r="N103" s="32">
        <v>2.96</v>
      </c>
      <c r="O103" s="32">
        <v>3.08</v>
      </c>
      <c r="P103" s="90">
        <f>O103/N103*100</f>
        <v>104.05405405405406</v>
      </c>
      <c r="Q103" s="138"/>
    </row>
    <row r="104" spans="1:17" ht="33.75" customHeight="1">
      <c r="A104" s="118" t="s">
        <v>2</v>
      </c>
      <c r="B104" s="83" t="s">
        <v>37</v>
      </c>
      <c r="C104" s="83"/>
      <c r="D104" s="83"/>
      <c r="E104" s="37"/>
      <c r="F104" s="53"/>
      <c r="G104" s="53"/>
      <c r="H104" s="53"/>
      <c r="I104" s="37"/>
      <c r="J104" s="54"/>
      <c r="K104" s="36"/>
      <c r="L104" s="38"/>
      <c r="M104" s="37"/>
      <c r="N104" s="39"/>
      <c r="O104" s="39"/>
      <c r="P104" s="40"/>
      <c r="Q104" s="41"/>
    </row>
    <row r="105" spans="1:17" ht="30" customHeight="1">
      <c r="A105" s="121"/>
      <c r="B105" s="84" t="s">
        <v>237</v>
      </c>
      <c r="C105" s="82"/>
      <c r="D105" s="82"/>
      <c r="E105" s="97" t="s">
        <v>246</v>
      </c>
      <c r="F105" s="53"/>
      <c r="G105" s="53"/>
      <c r="H105" s="53"/>
      <c r="I105" s="37"/>
      <c r="J105" s="54">
        <v>3.09</v>
      </c>
      <c r="K105" s="36">
        <v>3.09</v>
      </c>
      <c r="L105" s="38">
        <f t="shared" si="3"/>
        <v>100</v>
      </c>
      <c r="M105" s="99" t="s">
        <v>119</v>
      </c>
      <c r="N105" s="39">
        <v>3.09</v>
      </c>
      <c r="O105" s="39">
        <v>3.21</v>
      </c>
      <c r="P105" s="40">
        <f aca="true" t="shared" si="4" ref="P105:P117">O105/N105*100</f>
        <v>103.88349514563106</v>
      </c>
      <c r="Q105" s="101" t="s">
        <v>243</v>
      </c>
    </row>
    <row r="106" spans="1:17" ht="19.5" customHeight="1">
      <c r="A106" s="121"/>
      <c r="B106" s="84" t="s">
        <v>247</v>
      </c>
      <c r="C106" s="80"/>
      <c r="D106" s="80"/>
      <c r="E106" s="98"/>
      <c r="F106" s="53"/>
      <c r="G106" s="53"/>
      <c r="H106" s="53"/>
      <c r="I106" s="37"/>
      <c r="J106" s="54">
        <v>2.38</v>
      </c>
      <c r="K106" s="36">
        <v>2.38</v>
      </c>
      <c r="L106" s="38">
        <f t="shared" si="3"/>
        <v>100</v>
      </c>
      <c r="M106" s="99"/>
      <c r="N106" s="39">
        <v>0</v>
      </c>
      <c r="O106" s="39">
        <v>0</v>
      </c>
      <c r="P106" s="40">
        <v>0</v>
      </c>
      <c r="Q106" s="98"/>
    </row>
    <row r="107" spans="1:17" ht="33" customHeight="1">
      <c r="A107" s="122"/>
      <c r="B107" s="84" t="s">
        <v>239</v>
      </c>
      <c r="C107" s="81"/>
      <c r="D107" s="81"/>
      <c r="E107" s="138"/>
      <c r="F107" s="53"/>
      <c r="G107" s="53"/>
      <c r="H107" s="53"/>
      <c r="I107" s="37"/>
      <c r="J107" s="54">
        <v>0</v>
      </c>
      <c r="K107" s="54">
        <v>0</v>
      </c>
      <c r="L107" s="37"/>
      <c r="M107" s="100"/>
      <c r="N107" s="39">
        <v>24.89</v>
      </c>
      <c r="O107" s="39">
        <v>24.89</v>
      </c>
      <c r="P107" s="40">
        <f t="shared" si="4"/>
        <v>100</v>
      </c>
      <c r="Q107" s="149"/>
    </row>
    <row r="108" spans="1:17" ht="64.5" customHeight="1">
      <c r="A108" s="77" t="s">
        <v>3</v>
      </c>
      <c r="B108" s="86" t="s">
        <v>293</v>
      </c>
      <c r="C108" s="86"/>
      <c r="D108" s="86"/>
      <c r="E108" s="30" t="s">
        <v>246</v>
      </c>
      <c r="F108" s="49">
        <v>10.28</v>
      </c>
      <c r="G108" s="49">
        <v>10.89</v>
      </c>
      <c r="H108" s="49">
        <v>11.42</v>
      </c>
      <c r="I108" s="30" t="s">
        <v>71</v>
      </c>
      <c r="J108" s="42">
        <v>11.42</v>
      </c>
      <c r="K108" s="29">
        <v>14.22</v>
      </c>
      <c r="L108" s="31">
        <f>K108/J108*100</f>
        <v>124.5183887915937</v>
      </c>
      <c r="M108" s="30" t="s">
        <v>121</v>
      </c>
      <c r="N108" s="32">
        <v>14.22</v>
      </c>
      <c r="O108" s="32">
        <v>14.8</v>
      </c>
      <c r="P108" s="33">
        <f t="shared" si="4"/>
        <v>104.07876230661041</v>
      </c>
      <c r="Q108" s="34" t="s">
        <v>245</v>
      </c>
    </row>
    <row r="109" spans="1:17" ht="35.25" customHeight="1">
      <c r="A109" s="84" t="s">
        <v>4</v>
      </c>
      <c r="B109" s="85" t="s">
        <v>249</v>
      </c>
      <c r="C109" s="85"/>
      <c r="D109" s="85"/>
      <c r="E109" s="37" t="s">
        <v>246</v>
      </c>
      <c r="F109" s="53"/>
      <c r="G109" s="53"/>
      <c r="H109" s="53"/>
      <c r="I109" s="37"/>
      <c r="J109" s="54"/>
      <c r="K109" s="36">
        <v>12.01</v>
      </c>
      <c r="L109" s="38"/>
      <c r="M109" s="37" t="s">
        <v>250</v>
      </c>
      <c r="N109" s="39">
        <v>12.01</v>
      </c>
      <c r="O109" s="39">
        <v>12.01</v>
      </c>
      <c r="P109" s="40">
        <f t="shared" si="4"/>
        <v>100</v>
      </c>
      <c r="Q109" s="41" t="s">
        <v>248</v>
      </c>
    </row>
    <row r="110" spans="1:17" ht="184.5" customHeight="1">
      <c r="A110" s="77" t="s">
        <v>5</v>
      </c>
      <c r="B110" s="86" t="s">
        <v>252</v>
      </c>
      <c r="C110" s="86"/>
      <c r="D110" s="86"/>
      <c r="E110" s="30" t="s">
        <v>246</v>
      </c>
      <c r="F110" s="49"/>
      <c r="G110" s="49"/>
      <c r="H110" s="49"/>
      <c r="I110" s="30"/>
      <c r="J110" s="42">
        <v>9.66</v>
      </c>
      <c r="K110" s="29">
        <v>9.81</v>
      </c>
      <c r="L110" s="31">
        <f>K110/J110*100</f>
        <v>101.5527950310559</v>
      </c>
      <c r="M110" s="30" t="s">
        <v>253</v>
      </c>
      <c r="N110" s="32">
        <v>9.81</v>
      </c>
      <c r="O110" s="32">
        <v>9.81</v>
      </c>
      <c r="P110" s="33">
        <f t="shared" si="4"/>
        <v>100</v>
      </c>
      <c r="Q110" s="34" t="str">
        <f>Q94</f>
        <v>от 26.11.2013 № 218-эк</v>
      </c>
    </row>
    <row r="111" spans="1:17" ht="48.75" customHeight="1">
      <c r="A111" s="84" t="s">
        <v>6</v>
      </c>
      <c r="B111" s="85" t="s">
        <v>256</v>
      </c>
      <c r="C111" s="85"/>
      <c r="D111" s="85"/>
      <c r="E111" s="20" t="s">
        <v>255</v>
      </c>
      <c r="F111" s="26">
        <v>17.7</v>
      </c>
      <c r="G111" s="26">
        <v>18.76</v>
      </c>
      <c r="H111" s="26">
        <v>19.68</v>
      </c>
      <c r="I111" s="20" t="s">
        <v>70</v>
      </c>
      <c r="J111" s="43">
        <v>5.7</v>
      </c>
      <c r="K111" s="19">
        <v>5.78</v>
      </c>
      <c r="L111" s="26">
        <f>K111/J111*100</f>
        <v>101.40350877192984</v>
      </c>
      <c r="M111" s="20" t="s">
        <v>254</v>
      </c>
      <c r="N111" s="95">
        <v>5.78</v>
      </c>
      <c r="O111" s="95">
        <v>6.02</v>
      </c>
      <c r="P111" s="124">
        <f t="shared" si="4"/>
        <v>104.1522491349481</v>
      </c>
      <c r="Q111" s="125" t="s">
        <v>303</v>
      </c>
    </row>
    <row r="112" spans="1:17" s="1" customFormat="1" ht="27.75" customHeight="1">
      <c r="A112" s="87" t="s">
        <v>42</v>
      </c>
      <c r="B112" s="131" t="s">
        <v>82</v>
      </c>
      <c r="C112" s="131"/>
      <c r="D112" s="131"/>
      <c r="E112" s="132"/>
      <c r="F112" s="132"/>
      <c r="G112" s="132"/>
      <c r="H112" s="132"/>
      <c r="I112" s="132"/>
      <c r="J112" s="79"/>
      <c r="K112" s="79"/>
      <c r="L112" s="91"/>
      <c r="M112" s="88"/>
      <c r="N112" s="79"/>
      <c r="O112" s="79"/>
      <c r="P112" s="89"/>
      <c r="Q112" s="88"/>
    </row>
    <row r="113" spans="1:17" ht="30" customHeight="1">
      <c r="A113" s="128" t="s">
        <v>1</v>
      </c>
      <c r="B113" s="19" t="s">
        <v>39</v>
      </c>
      <c r="C113" s="19"/>
      <c r="D113" s="19"/>
      <c r="E113" s="20"/>
      <c r="F113" s="26">
        <v>2.96</v>
      </c>
      <c r="G113" s="26">
        <v>3.13</v>
      </c>
      <c r="H113" s="26">
        <v>3.13</v>
      </c>
      <c r="I113" s="130" t="s">
        <v>88</v>
      </c>
      <c r="J113" s="43"/>
      <c r="K113" s="19"/>
      <c r="L113" s="20"/>
      <c r="M113" s="45"/>
      <c r="N113" s="22"/>
      <c r="O113" s="22"/>
      <c r="P113" s="23"/>
      <c r="Q113" s="24"/>
    </row>
    <row r="114" spans="1:17" ht="46.5" customHeight="1">
      <c r="A114" s="128"/>
      <c r="B114" s="20" t="s">
        <v>272</v>
      </c>
      <c r="C114" s="45"/>
      <c r="D114" s="45"/>
      <c r="E114" s="109" t="s">
        <v>271</v>
      </c>
      <c r="F114" s="26"/>
      <c r="G114" s="26"/>
      <c r="H114" s="26"/>
      <c r="I114" s="130"/>
      <c r="J114" s="43">
        <v>3.13</v>
      </c>
      <c r="K114" s="19">
        <v>3.51</v>
      </c>
      <c r="L114" s="25">
        <f>K114/J114*100</f>
        <v>112.1405750798722</v>
      </c>
      <c r="M114" s="109" t="s">
        <v>274</v>
      </c>
      <c r="N114" s="19">
        <v>3.51</v>
      </c>
      <c r="O114" s="19">
        <v>3.66</v>
      </c>
      <c r="P114" s="25">
        <f>O114/N114*100</f>
        <v>104.27350427350429</v>
      </c>
      <c r="Q114" s="109" t="s">
        <v>270</v>
      </c>
    </row>
    <row r="115" spans="1:17" ht="36" customHeight="1">
      <c r="A115" s="129"/>
      <c r="B115" s="20" t="s">
        <v>273</v>
      </c>
      <c r="C115" s="47"/>
      <c r="D115" s="47"/>
      <c r="E115" s="138"/>
      <c r="F115" s="20">
        <v>2.07</v>
      </c>
      <c r="G115" s="20">
        <v>2.19</v>
      </c>
      <c r="H115" s="20">
        <v>2.19</v>
      </c>
      <c r="I115" s="130"/>
      <c r="J115" s="19">
        <v>2.19</v>
      </c>
      <c r="K115" s="19">
        <v>2.46</v>
      </c>
      <c r="L115" s="25">
        <f>K115/J115*100</f>
        <v>112.32876712328768</v>
      </c>
      <c r="M115" s="110"/>
      <c r="N115" s="19">
        <v>2.46</v>
      </c>
      <c r="O115" s="19">
        <v>2.56</v>
      </c>
      <c r="P115" s="25">
        <f t="shared" si="4"/>
        <v>104.06504065040652</v>
      </c>
      <c r="Q115" s="110"/>
    </row>
    <row r="116" spans="1:17" s="1" customFormat="1" ht="27" customHeight="1">
      <c r="A116" s="87" t="s">
        <v>92</v>
      </c>
      <c r="B116" s="131" t="s">
        <v>40</v>
      </c>
      <c r="C116" s="131"/>
      <c r="D116" s="131"/>
      <c r="E116" s="132"/>
      <c r="F116" s="132"/>
      <c r="G116" s="132"/>
      <c r="H116" s="132"/>
      <c r="I116" s="132"/>
      <c r="J116" s="79"/>
      <c r="K116" s="79"/>
      <c r="L116" s="88"/>
      <c r="M116" s="88"/>
      <c r="N116" s="79"/>
      <c r="O116" s="79"/>
      <c r="P116" s="92"/>
      <c r="Q116" s="88"/>
    </row>
    <row r="117" spans="1:17" ht="36" customHeight="1">
      <c r="A117" s="20" t="s">
        <v>1</v>
      </c>
      <c r="B117" s="19" t="s">
        <v>41</v>
      </c>
      <c r="C117" s="19"/>
      <c r="D117" s="19"/>
      <c r="E117" s="20" t="s">
        <v>83</v>
      </c>
      <c r="F117" s="20">
        <v>3.94733</v>
      </c>
      <c r="G117" s="20">
        <v>4.53</v>
      </c>
      <c r="H117" s="20">
        <v>4.53</v>
      </c>
      <c r="I117" s="20" t="s">
        <v>87</v>
      </c>
      <c r="J117" s="19">
        <v>4.53</v>
      </c>
      <c r="K117" s="19">
        <v>5.21</v>
      </c>
      <c r="L117" s="25">
        <f>K117/J117*100</f>
        <v>115.0110375275938</v>
      </c>
      <c r="M117" s="20" t="s">
        <v>276</v>
      </c>
      <c r="N117" s="22">
        <v>5.21</v>
      </c>
      <c r="O117" s="22">
        <v>5.4</v>
      </c>
      <c r="P117" s="25">
        <f t="shared" si="4"/>
        <v>103.64683301343571</v>
      </c>
      <c r="Q117" s="24" t="s">
        <v>300</v>
      </c>
    </row>
    <row r="118" spans="1:17" ht="12.75">
      <c r="A118" s="126"/>
      <c r="B118" s="127"/>
      <c r="C118" s="127"/>
      <c r="D118" s="127"/>
      <c r="E118" s="127"/>
      <c r="F118" s="127"/>
      <c r="G118" s="127"/>
      <c r="H118" s="127"/>
      <c r="I118" s="127"/>
      <c r="J118" s="93"/>
      <c r="K118" s="93"/>
      <c r="L118" s="93"/>
      <c r="M118" s="93"/>
      <c r="N118" s="93"/>
      <c r="O118" s="93"/>
      <c r="P118" s="93"/>
      <c r="Q118" s="93"/>
    </row>
    <row r="119" spans="1:17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1:17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1:17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1:17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1:17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1:17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1:17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1:17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1:17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1:17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1:17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1:17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1:17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7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7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17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1:17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1:17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1:17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1:17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1:17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1:17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1:17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1:17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1:17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1:17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1:17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1:17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1:17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1:17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1:17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1:17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1:17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1:17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1:17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1:17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1:17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1:17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1:17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1:17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1:17" ht="12.7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1:17" ht="12.7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1:17" ht="12.7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1:17" ht="12.7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ht="12.7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1:17" ht="12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1:17" ht="12.7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1:17" ht="12.7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1:17" ht="12.7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1:17" ht="12.7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1:17" ht="12.7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1:17" ht="12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1:17" ht="12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1:17" ht="12.7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1:17" ht="12.7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1:17" ht="12.7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1:17" ht="12.7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1:17" ht="12.7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1:17" ht="12.7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1:17" ht="12.7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1:17" ht="12.7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1:17" ht="12.7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1:17" ht="12.7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1:17" ht="12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1:17" ht="12.7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1:17" ht="12.7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t="12.7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1:17" ht="12.7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1:17" ht="12.7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1:17" ht="12.7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1:17" ht="12.7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1:17" ht="12.7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1:17" ht="12.7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1:17" ht="12.7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1:17" ht="12.7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1:17" ht="12.7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1:17" ht="12.7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1:17" ht="12.7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1:17" ht="12.7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1:17" ht="12.7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1:17" ht="12.7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1:17" ht="12.7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1:17" ht="12.7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1:17" ht="12.7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1:17" ht="12.7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1:17" ht="12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1:17" ht="12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1:17" ht="12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1:17" ht="12.7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1:17" ht="12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1:17" ht="12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1:17" ht="12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1:17" ht="12.7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1:17" ht="12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1:17" ht="12.7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1:17" ht="12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1:17" ht="12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1:17" ht="12.7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1:17" ht="12.7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1:17" ht="12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1:17" ht="12.7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1:17" ht="12.7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1:17" ht="12.7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1:17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1:17" ht="12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1:17" ht="12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1:17" ht="12.7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1:17" ht="12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1:1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</sheetData>
  <autoFilter ref="A4:Q117"/>
  <mergeCells count="44">
    <mergeCell ref="Q114:Q115"/>
    <mergeCell ref="E89:E92"/>
    <mergeCell ref="M105:M107"/>
    <mergeCell ref="Q105:Q107"/>
    <mergeCell ref="M89:M92"/>
    <mergeCell ref="Q94:Q95"/>
    <mergeCell ref="Q89:Q92"/>
    <mergeCell ref="B112:I112"/>
    <mergeCell ref="E114:E115"/>
    <mergeCell ref="M114:M115"/>
    <mergeCell ref="A104:A107"/>
    <mergeCell ref="E105:E107"/>
    <mergeCell ref="M94:M95"/>
    <mergeCell ref="E94:E95"/>
    <mergeCell ref="A93:A95"/>
    <mergeCell ref="A88:A92"/>
    <mergeCell ref="Q100:Q103"/>
    <mergeCell ref="M100:M103"/>
    <mergeCell ref="E100:E103"/>
    <mergeCell ref="A99:A103"/>
    <mergeCell ref="B98:I98"/>
    <mergeCell ref="A22:A23"/>
    <mergeCell ref="M22:M23"/>
    <mergeCell ref="A14:A16"/>
    <mergeCell ref="A57:A59"/>
    <mergeCell ref="A24:A26"/>
    <mergeCell ref="A30:A43"/>
    <mergeCell ref="B53:I53"/>
    <mergeCell ref="C22:C23"/>
    <mergeCell ref="C14:C16"/>
    <mergeCell ref="A82:A87"/>
    <mergeCell ref="E83:E87"/>
    <mergeCell ref="B2:Q2"/>
    <mergeCell ref="B22:B23"/>
    <mergeCell ref="M83:M87"/>
    <mergeCell ref="Q83:Q87"/>
    <mergeCell ref="B81:I81"/>
    <mergeCell ref="I30:I36"/>
    <mergeCell ref="A66:A73"/>
    <mergeCell ref="A63:A65"/>
    <mergeCell ref="A118:I118"/>
    <mergeCell ref="A113:A115"/>
    <mergeCell ref="I113:I115"/>
    <mergeCell ref="B116:I116"/>
  </mergeCells>
  <printOptions/>
  <pageMargins left="0.7874015748031497" right="0.4330708661417323" top="0.6299212598425197" bottom="0.35433070866141736" header="0" footer="0"/>
  <pageSetup fitToHeight="9" fitToWidth="1" horizontalDpi="600" verticalDpi="600" orientation="portrait" paperSize="9" scale="76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byslova</cp:lastModifiedBy>
  <cp:lastPrinted>2014-07-10T09:04:26Z</cp:lastPrinted>
  <dcterms:created xsi:type="dcterms:W3CDTF">1996-10-08T23:32:33Z</dcterms:created>
  <dcterms:modified xsi:type="dcterms:W3CDTF">2014-07-10T12:16:16Z</dcterms:modified>
  <cp:category/>
  <cp:version/>
  <cp:contentType/>
  <cp:contentStatus/>
</cp:coreProperties>
</file>